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40" yWindow="65416" windowWidth="14880" windowHeight="8190" activeTab="0"/>
  </bookViews>
  <sheets>
    <sheet name="DETALHAMENTO CONCESSÃO" sheetId="1" r:id="rId1"/>
  </sheets>
  <definedNames>
    <definedName name="_xlnm.Print_Area" localSheetId="0">'DETALHAMENTO CONCESSÃO'!$A$1:$K$123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<sst xmlns="http://schemas.openxmlformats.org/spreadsheetml/2006/main" count="127" uniqueCount="127">
  <si>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</si>
  <si>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</si>
  <si>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</si>
  <si>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</si>
  <si>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</si>
  <si>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</si>
  <si>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</si>
  <si>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</si>
  <si>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</si>
  <si>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</si>
  <si>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</si>
  <si>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</si>
  <si>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</si>
  <si>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</si>
  <si>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</si>
  <si>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</si>
  <si>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</si>
  <si>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</si>
  <si>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</si>
  <si>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</si>
  <si>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</si>
  <si>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</si>
  <si>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</si>
  <si>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</si>
  <si>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</si>
  <si>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</si>
  <si>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</si>
  <si>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</si>
  <si>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</si>
  <si>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</si>
  <si>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</si>
  <si>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</si>
  <si>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</si>
  <si>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</si>
  <si>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</si>
  <si>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</si>
  <si>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2.3.  Pela Renovação de Frota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</si>
  <si>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</si>
  <si>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</si>
  <si>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</si>
  <si>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</si>
  <si>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</si>
  <si>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</si>
  <si>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</si>
  <si>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  Remuneração Mensal de Validadores Eletrônicos (4.2.1 x 4.2.2)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</si>
  <si>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</si>
  <si>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</si>
  <si>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</si>
  <si>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+ 5.1.2....+ 5.1.7)</t>
  </si>
  <si>
    <t>5.1.1. Pelo Transporte de Passageiros (1 x 2.1)</t>
  </si>
  <si>
    <t>5.1.2. Pela Substituição de Mini e Micro (1 x 2.2)</t>
  </si>
  <si>
    <t>5.1.3. Pela Renovação de Frota (1 x 2.3)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</si>
  <si>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</si>
  <si>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</si>
  <si>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</si>
  <si>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</si>
  <si>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</si>
  <si>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</si>
  <si>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</si>
  <si>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6.1.4. Venda de Cartões Estudantes (UNE)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</si>
  <si>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</si>
  <si>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</si>
  <si>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</si>
  <si>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</si>
  <si>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</si>
  <si>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</si>
  <si>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</si>
  <si>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</si>
  <si>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</si>
  <si>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</si>
  <si>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</si>
  <si>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</si>
  <si>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</si>
  <si>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</si>
  <si>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</si>
  <si>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</si>
  <si>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</si>
  <si>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</si>
  <si>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</si>
  <si>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</si>
  <si>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</si>
  <si>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</si>
  <si>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</si>
  <si>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</si>
  <si>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</si>
  <si>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</si>
  <si>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</si>
  <si>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</si>
  <si>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</si>
  <si>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</si>
  <si>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</si>
  <si>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</si>
  <si>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</si>
  <si>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</si>
  <si>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</si>
  <si>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</si>
  <si>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</si>
  <si>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 xml:space="preserve">6.2.23. Pacto Ministério do Trabalho e Emprego </t>
  </si>
  <si>
    <t>8.5. Via Sul Transportes Urbanos Ltda.</t>
  </si>
  <si>
    <t>8.6. VIP - Transportes Urbanos Ltda.</t>
  </si>
  <si>
    <t>8.7. Tupi Transportes Urbanos Piratininga Ltda.</t>
  </si>
  <si>
    <t>8.8. Mobibrasil Transp Urbano Ltda.</t>
  </si>
  <si>
    <t>8.9. Viação Cidade Dutra Ltda.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</si>
  <si>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</si>
  <si>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</si>
  <si>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</si>
  <si>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</si>
  <si>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</si>
  <si>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</si>
  <si>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</si>
  <si>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</si>
  <si>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</si>
  <si>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>Express Transp. Urb Ltda</t>
  </si>
  <si>
    <t>Ambiental Transp. Urb. S.A.</t>
  </si>
  <si>
    <t>CONCESSIONÁRIAS / EMPRESAS</t>
  </si>
  <si>
    <t>6.2.24. Confissão de Dívida</t>
  </si>
  <si>
    <t xml:space="preserve">6.3. Revisão de Remuneração pelo Transporte Coletivo  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</si>
  <si>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</si>
  <si>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</si>
  <si>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</si>
  <si>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</si>
  <si>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</si>
  <si>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</si>
  <si>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 xml:space="preserve">6.4. Revisão de Remuneração pelo Serviço Atende </t>
  </si>
  <si>
    <t>7.2. Pelo Serviço Atende (5.2 + 6.4 )</t>
  </si>
  <si>
    <t>7.2.2 Ajuste para o dia seguinte</t>
  </si>
  <si>
    <t>OPERAÇÃO 07/09/14 - VENCIMENTO 12/09/14</t>
  </si>
</sst>
</file>

<file path=xl/styles.xml><?xml version="1.0" encoding="utf-8"?>
<styleSheet xmlns="http://schemas.openxmlformats.org/spreadsheetml/2006/main">
  <numFmts count="2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70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170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43" fontId="32" fillId="0" borderId="4" xfId="53" applyFont="1" applyFill="1" applyBorder="1" applyAlignment="1">
      <alignment vertical="center"/>
    </xf>
    <xf numFmtId="43" fontId="32" fillId="0" borderId="4" xfId="46" applyNumberFormat="1" applyFont="1" applyFill="1" applyBorder="1" applyAlignment="1">
      <alignment horizontal="center" vertical="center"/>
    </xf>
    <xf numFmtId="43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170" fontId="32" fillId="34" borderId="4" xfId="46" applyFont="1" applyFill="1" applyBorder="1" applyAlignment="1">
      <alignment horizontal="center" vertical="center"/>
    </xf>
    <xf numFmtId="170" fontId="32" fillId="0" borderId="4" xfId="46" applyFont="1" applyFill="1" applyBorder="1" applyAlignment="1">
      <alignment horizontal="center" vertical="center"/>
    </xf>
    <xf numFmtId="170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170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43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170" fontId="32" fillId="0" borderId="4" xfId="46" applyFont="1" applyFill="1" applyBorder="1" applyAlignment="1">
      <alignment vertical="center"/>
    </xf>
    <xf numFmtId="0" fontId="32" fillId="0" borderId="15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43" fontId="0" fillId="0" borderId="4" xfId="46" applyNumberFormat="1" applyFont="1" applyBorder="1" applyAlignment="1">
      <alignment vertical="center"/>
    </xf>
    <xf numFmtId="170" fontId="0" fillId="0" borderId="4" xfId="46" applyFont="1" applyFill="1" applyBorder="1" applyAlignment="1">
      <alignment vertical="center"/>
    </xf>
    <xf numFmtId="43" fontId="0" fillId="0" borderId="14" xfId="46" applyNumberFormat="1" applyFont="1" applyBorder="1" applyAlignment="1">
      <alignment vertical="center"/>
    </xf>
    <xf numFmtId="170" fontId="0" fillId="0" borderId="14" xfId="46" applyFont="1" applyBorder="1" applyAlignment="1">
      <alignment vertical="center"/>
    </xf>
    <xf numFmtId="170" fontId="0" fillId="0" borderId="14" xfId="46" applyFont="1" applyFill="1" applyBorder="1" applyAlignment="1">
      <alignment vertical="center"/>
    </xf>
    <xf numFmtId="43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left" vertical="center" indent="2"/>
    </xf>
    <xf numFmtId="43" fontId="43" fillId="0" borderId="0" xfId="46" applyNumberFormat="1" applyFont="1" applyBorder="1" applyAlignment="1">
      <alignment vertical="center"/>
    </xf>
    <xf numFmtId="43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43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43" fontId="32" fillId="0" borderId="14" xfId="46" applyNumberFormat="1" applyFont="1" applyFill="1" applyBorder="1" applyAlignment="1">
      <alignment horizontal="center" vertical="center"/>
    </xf>
    <xf numFmtId="0" fontId="32" fillId="0" borderId="0" xfId="0" applyFont="1" applyAlignment="1" quotePrefix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4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8"/>
  <sheetViews>
    <sheetView showGridLines="0" tabSelected="1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6.2539062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86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126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4"/>
      <c r="B3" s="5"/>
      <c r="C3" s="4" t="s">
        <v>14</v>
      </c>
      <c r="D3" s="6">
        <v>3</v>
      </c>
      <c r="E3" s="7"/>
      <c r="F3" s="7"/>
      <c r="G3" s="7"/>
      <c r="H3" s="7"/>
      <c r="I3" s="7"/>
      <c r="J3" s="7"/>
      <c r="K3" s="4"/>
    </row>
    <row r="4" spans="1:11" ht="15.75">
      <c r="A4" s="63" t="s">
        <v>15</v>
      </c>
      <c r="B4" s="65" t="s">
        <v>114</v>
      </c>
      <c r="C4" s="66"/>
      <c r="D4" s="66"/>
      <c r="E4" s="66"/>
      <c r="F4" s="66"/>
      <c r="G4" s="66"/>
      <c r="H4" s="66"/>
      <c r="I4" s="66"/>
      <c r="J4" s="67"/>
      <c r="K4" s="64" t="s">
        <v>16</v>
      </c>
    </row>
    <row r="5" spans="1:11" ht="38.25">
      <c r="A5" s="63"/>
      <c r="B5" s="29" t="s">
        <v>7</v>
      </c>
      <c r="C5" s="29" t="s">
        <v>8</v>
      </c>
      <c r="D5" s="29" t="s">
        <v>9</v>
      </c>
      <c r="E5" s="29" t="s">
        <v>10</v>
      </c>
      <c r="F5" s="29" t="s">
        <v>11</v>
      </c>
      <c r="G5" s="29" t="s">
        <v>12</v>
      </c>
      <c r="H5" s="29" t="s">
        <v>13</v>
      </c>
      <c r="I5" s="68" t="s">
        <v>113</v>
      </c>
      <c r="J5" s="68" t="s">
        <v>112</v>
      </c>
      <c r="K5" s="63"/>
    </row>
    <row r="6" spans="1:11" ht="18.75" customHeight="1">
      <c r="A6" s="63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69"/>
      <c r="J6" s="69"/>
      <c r="K6" s="63"/>
    </row>
    <row r="7" spans="1:12" ht="17.25" customHeight="1">
      <c r="A7" s="8" t="s">
        <v>30</v>
      </c>
      <c r="B7" s="9">
        <f aca="true" t="shared" si="0" ref="B7:K7">+B8+B20+B24+B27</f>
        <v>204634</v>
      </c>
      <c r="C7" s="9">
        <f t="shared" si="0"/>
        <v>268273</v>
      </c>
      <c r="D7" s="9">
        <f t="shared" si="0"/>
        <v>290203</v>
      </c>
      <c r="E7" s="9">
        <f t="shared" si="0"/>
        <v>155131</v>
      </c>
      <c r="F7" s="9">
        <f t="shared" si="0"/>
        <v>274167</v>
      </c>
      <c r="G7" s="9">
        <f t="shared" si="0"/>
        <v>411527</v>
      </c>
      <c r="H7" s="9">
        <f t="shared" si="0"/>
        <v>149619</v>
      </c>
      <c r="I7" s="9">
        <f t="shared" si="0"/>
        <v>31141</v>
      </c>
      <c r="J7" s="9">
        <f t="shared" si="0"/>
        <v>114150</v>
      </c>
      <c r="K7" s="9">
        <f t="shared" si="0"/>
        <v>1898845</v>
      </c>
      <c r="L7" s="53"/>
    </row>
    <row r="8" spans="1:11" ht="17.25" customHeight="1">
      <c r="A8" s="10" t="s">
        <v>121</v>
      </c>
      <c r="B8" s="11">
        <f>B9+B12+B16</f>
        <v>117945</v>
      </c>
      <c r="C8" s="11">
        <f aca="true" t="shared" si="1" ref="C8:J8">C9+C12+C16</f>
        <v>161702</v>
      </c>
      <c r="D8" s="11">
        <f t="shared" si="1"/>
        <v>163691</v>
      </c>
      <c r="E8" s="11">
        <f t="shared" si="1"/>
        <v>91687</v>
      </c>
      <c r="F8" s="11">
        <f t="shared" si="1"/>
        <v>146954</v>
      </c>
      <c r="G8" s="11">
        <f t="shared" si="1"/>
        <v>219654</v>
      </c>
      <c r="H8" s="11">
        <f t="shared" si="1"/>
        <v>91467</v>
      </c>
      <c r="I8" s="11">
        <f t="shared" si="1"/>
        <v>16224</v>
      </c>
      <c r="J8" s="11">
        <f t="shared" si="1"/>
        <v>64638</v>
      </c>
      <c r="K8" s="11">
        <f>SUM(B8:J8)</f>
        <v>1073962</v>
      </c>
    </row>
    <row r="9" spans="1:11" ht="17.25" customHeight="1">
      <c r="A9" s="15" t="s">
        <v>17</v>
      </c>
      <c r="B9" s="13">
        <f>+B10+B11</f>
        <v>27145</v>
      </c>
      <c r="C9" s="13">
        <f aca="true" t="shared" si="2" ref="C9:J9">+C10+C11</f>
        <v>39925</v>
      </c>
      <c r="D9" s="13">
        <f t="shared" si="2"/>
        <v>38647</v>
      </c>
      <c r="E9" s="13">
        <f t="shared" si="2"/>
        <v>21005</v>
      </c>
      <c r="F9" s="13">
        <f t="shared" si="2"/>
        <v>29117</v>
      </c>
      <c r="G9" s="13">
        <f t="shared" si="2"/>
        <v>34274</v>
      </c>
      <c r="H9" s="13">
        <f t="shared" si="2"/>
        <v>22192</v>
      </c>
      <c r="I9" s="13">
        <f t="shared" si="2"/>
        <v>4572</v>
      </c>
      <c r="J9" s="13">
        <f t="shared" si="2"/>
        <v>13877</v>
      </c>
      <c r="K9" s="11">
        <f>SUM(B9:J9)</f>
        <v>230754</v>
      </c>
    </row>
    <row r="10" spans="1:11" ht="17.25" customHeight="1">
      <c r="A10" s="30" t="s">
        <v>18</v>
      </c>
      <c r="B10" s="13">
        <v>27145</v>
      </c>
      <c r="C10" s="13">
        <v>39925</v>
      </c>
      <c r="D10" s="13">
        <v>38647</v>
      </c>
      <c r="E10" s="13">
        <v>21005</v>
      </c>
      <c r="F10" s="13">
        <v>29117</v>
      </c>
      <c r="G10" s="13">
        <v>34274</v>
      </c>
      <c r="H10" s="13">
        <v>22192</v>
      </c>
      <c r="I10" s="13">
        <v>4572</v>
      </c>
      <c r="J10" s="13">
        <v>13877</v>
      </c>
      <c r="K10" s="11">
        <f>SUM(B10:J10)</f>
        <v>230754</v>
      </c>
    </row>
    <row r="11" spans="1:11" ht="17.25" customHeight="1">
      <c r="A11" s="30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31</v>
      </c>
      <c r="B12" s="17">
        <f aca="true" t="shared" si="3" ref="B12:J12">SUM(B13:B15)</f>
        <v>87462</v>
      </c>
      <c r="C12" s="17">
        <f t="shared" si="3"/>
        <v>117057</v>
      </c>
      <c r="D12" s="17">
        <f t="shared" si="3"/>
        <v>120678</v>
      </c>
      <c r="E12" s="17">
        <f t="shared" si="3"/>
        <v>68138</v>
      </c>
      <c r="F12" s="17">
        <f t="shared" si="3"/>
        <v>113689</v>
      </c>
      <c r="G12" s="17">
        <f t="shared" si="3"/>
        <v>179400</v>
      </c>
      <c r="H12" s="17">
        <f t="shared" si="3"/>
        <v>66986</v>
      </c>
      <c r="I12" s="17">
        <f t="shared" si="3"/>
        <v>11163</v>
      </c>
      <c r="J12" s="17">
        <f t="shared" si="3"/>
        <v>48988</v>
      </c>
      <c r="K12" s="11">
        <f aca="true" t="shared" si="4" ref="K12:K27">SUM(B12:J12)</f>
        <v>813561</v>
      </c>
    </row>
    <row r="13" spans="1:13" ht="17.25" customHeight="1">
      <c r="A13" s="14" t="s">
        <v>20</v>
      </c>
      <c r="B13" s="13">
        <v>38084</v>
      </c>
      <c r="C13" s="13">
        <v>54969</v>
      </c>
      <c r="D13" s="13">
        <v>57066</v>
      </c>
      <c r="E13" s="13">
        <v>32742</v>
      </c>
      <c r="F13" s="13">
        <v>50530</v>
      </c>
      <c r="G13" s="13">
        <v>76191</v>
      </c>
      <c r="H13" s="13">
        <v>27851</v>
      </c>
      <c r="I13" s="13">
        <v>5715</v>
      </c>
      <c r="J13" s="13">
        <v>23378</v>
      </c>
      <c r="K13" s="11">
        <f t="shared" si="4"/>
        <v>366526</v>
      </c>
      <c r="L13" s="53"/>
      <c r="M13" s="54"/>
    </row>
    <row r="14" spans="1:12" ht="17.25" customHeight="1">
      <c r="A14" s="14" t="s">
        <v>21</v>
      </c>
      <c r="B14" s="13">
        <v>41278</v>
      </c>
      <c r="C14" s="13">
        <v>50727</v>
      </c>
      <c r="D14" s="13">
        <v>53360</v>
      </c>
      <c r="E14" s="13">
        <v>29394</v>
      </c>
      <c r="F14" s="13">
        <v>53161</v>
      </c>
      <c r="G14" s="13">
        <v>90611</v>
      </c>
      <c r="H14" s="13">
        <v>33260</v>
      </c>
      <c r="I14" s="13">
        <v>4362</v>
      </c>
      <c r="J14" s="13">
        <v>21244</v>
      </c>
      <c r="K14" s="11">
        <f t="shared" si="4"/>
        <v>377397</v>
      </c>
      <c r="L14" s="53"/>
    </row>
    <row r="15" spans="1:11" ht="17.25" customHeight="1">
      <c r="A15" s="14" t="s">
        <v>22</v>
      </c>
      <c r="B15" s="13">
        <v>8100</v>
      </c>
      <c r="C15" s="13">
        <v>11361</v>
      </c>
      <c r="D15" s="13">
        <v>10252</v>
      </c>
      <c r="E15" s="13">
        <v>6002</v>
      </c>
      <c r="F15" s="13">
        <v>9998</v>
      </c>
      <c r="G15" s="13">
        <v>12598</v>
      </c>
      <c r="H15" s="13">
        <v>5875</v>
      </c>
      <c r="I15" s="13">
        <v>1086</v>
      </c>
      <c r="J15" s="13">
        <v>4366</v>
      </c>
      <c r="K15" s="11">
        <f t="shared" si="4"/>
        <v>69638</v>
      </c>
    </row>
    <row r="16" spans="1:11" ht="17.25" customHeight="1">
      <c r="A16" s="15" t="s">
        <v>117</v>
      </c>
      <c r="B16" s="13">
        <f>B17+B18+B19</f>
        <v>3338</v>
      </c>
      <c r="C16" s="13">
        <f aca="true" t="shared" si="5" ref="C16:J16">C17+C18+C19</f>
        <v>4720</v>
      </c>
      <c r="D16" s="13">
        <f t="shared" si="5"/>
        <v>4366</v>
      </c>
      <c r="E16" s="13">
        <f t="shared" si="5"/>
        <v>2544</v>
      </c>
      <c r="F16" s="13">
        <f t="shared" si="5"/>
        <v>4148</v>
      </c>
      <c r="G16" s="13">
        <f t="shared" si="5"/>
        <v>5980</v>
      </c>
      <c r="H16" s="13">
        <f t="shared" si="5"/>
        <v>2289</v>
      </c>
      <c r="I16" s="13">
        <f t="shared" si="5"/>
        <v>489</v>
      </c>
      <c r="J16" s="13">
        <f t="shared" si="5"/>
        <v>1773</v>
      </c>
      <c r="K16" s="11">
        <f t="shared" si="4"/>
        <v>29647</v>
      </c>
    </row>
    <row r="17" spans="1:11" ht="17.25" customHeight="1">
      <c r="A17" s="14" t="s">
        <v>118</v>
      </c>
      <c r="B17" s="13">
        <v>1561</v>
      </c>
      <c r="C17" s="13">
        <v>2241</v>
      </c>
      <c r="D17" s="13">
        <v>2180</v>
      </c>
      <c r="E17" s="13">
        <v>1251</v>
      </c>
      <c r="F17" s="13">
        <v>2034</v>
      </c>
      <c r="G17" s="13">
        <v>3093</v>
      </c>
      <c r="H17" s="13">
        <v>1235</v>
      </c>
      <c r="I17" s="13">
        <v>301</v>
      </c>
      <c r="J17" s="13">
        <v>899</v>
      </c>
      <c r="K17" s="11">
        <f t="shared" si="4"/>
        <v>14795</v>
      </c>
    </row>
    <row r="18" spans="1:11" ht="17.25" customHeight="1">
      <c r="A18" s="14" t="s">
        <v>119</v>
      </c>
      <c r="B18" s="13">
        <v>90</v>
      </c>
      <c r="C18" s="13">
        <v>132</v>
      </c>
      <c r="D18" s="13">
        <v>171</v>
      </c>
      <c r="E18" s="13">
        <v>113</v>
      </c>
      <c r="F18" s="13">
        <v>150</v>
      </c>
      <c r="G18" s="13">
        <v>363</v>
      </c>
      <c r="H18" s="13">
        <v>133</v>
      </c>
      <c r="I18" s="13">
        <v>15</v>
      </c>
      <c r="J18" s="13">
        <v>56</v>
      </c>
      <c r="K18" s="11">
        <f t="shared" si="4"/>
        <v>1223</v>
      </c>
    </row>
    <row r="19" spans="1:11" ht="17.25" customHeight="1">
      <c r="A19" s="14" t="s">
        <v>120</v>
      </c>
      <c r="B19" s="13">
        <v>1687</v>
      </c>
      <c r="C19" s="13">
        <v>2347</v>
      </c>
      <c r="D19" s="13">
        <v>2015</v>
      </c>
      <c r="E19" s="13">
        <v>1180</v>
      </c>
      <c r="F19" s="13">
        <v>1964</v>
      </c>
      <c r="G19" s="13">
        <v>2524</v>
      </c>
      <c r="H19" s="13">
        <v>921</v>
      </c>
      <c r="I19" s="13">
        <v>173</v>
      </c>
      <c r="J19" s="13">
        <v>818</v>
      </c>
      <c r="K19" s="11">
        <f t="shared" si="4"/>
        <v>13629</v>
      </c>
    </row>
    <row r="20" spans="1:11" ht="17.25" customHeight="1">
      <c r="A20" s="16" t="s">
        <v>23</v>
      </c>
      <c r="B20" s="11">
        <f>+B21+B22+B23</f>
        <v>66805</v>
      </c>
      <c r="C20" s="11">
        <f aca="true" t="shared" si="6" ref="C20:J20">+C21+C22+C23</f>
        <v>77073</v>
      </c>
      <c r="D20" s="11">
        <f t="shared" si="6"/>
        <v>89661</v>
      </c>
      <c r="E20" s="11">
        <f t="shared" si="6"/>
        <v>45471</v>
      </c>
      <c r="F20" s="11">
        <f t="shared" si="6"/>
        <v>100131</v>
      </c>
      <c r="G20" s="11">
        <f t="shared" si="6"/>
        <v>163461</v>
      </c>
      <c r="H20" s="11">
        <f t="shared" si="6"/>
        <v>46151</v>
      </c>
      <c r="I20" s="11">
        <f t="shared" si="6"/>
        <v>9656</v>
      </c>
      <c r="J20" s="11">
        <f t="shared" si="6"/>
        <v>32938</v>
      </c>
      <c r="K20" s="11">
        <f t="shared" si="4"/>
        <v>631347</v>
      </c>
    </row>
    <row r="21" spans="1:12" ht="17.25" customHeight="1">
      <c r="A21" s="12" t="s">
        <v>24</v>
      </c>
      <c r="B21" s="13">
        <v>35666</v>
      </c>
      <c r="C21" s="13">
        <v>45680</v>
      </c>
      <c r="D21" s="13">
        <v>51968</v>
      </c>
      <c r="E21" s="13">
        <v>27011</v>
      </c>
      <c r="F21" s="13">
        <v>54189</v>
      </c>
      <c r="G21" s="13">
        <v>81087</v>
      </c>
      <c r="H21" s="13">
        <v>25075</v>
      </c>
      <c r="I21" s="13">
        <v>6192</v>
      </c>
      <c r="J21" s="13">
        <v>18680</v>
      </c>
      <c r="K21" s="11">
        <f t="shared" si="4"/>
        <v>345548</v>
      </c>
      <c r="L21" s="53"/>
    </row>
    <row r="22" spans="1:12" ht="17.25" customHeight="1">
      <c r="A22" s="12" t="s">
        <v>25</v>
      </c>
      <c r="B22" s="13">
        <v>26199</v>
      </c>
      <c r="C22" s="13">
        <v>25846</v>
      </c>
      <c r="D22" s="13">
        <v>31899</v>
      </c>
      <c r="E22" s="13">
        <v>15533</v>
      </c>
      <c r="F22" s="13">
        <v>39500</v>
      </c>
      <c r="G22" s="13">
        <v>73509</v>
      </c>
      <c r="H22" s="13">
        <v>18212</v>
      </c>
      <c r="I22" s="13">
        <v>2827</v>
      </c>
      <c r="J22" s="13">
        <v>11892</v>
      </c>
      <c r="K22" s="11">
        <f t="shared" si="4"/>
        <v>245417</v>
      </c>
      <c r="L22" s="53"/>
    </row>
    <row r="23" spans="1:11" ht="17.25" customHeight="1">
      <c r="A23" s="12" t="s">
        <v>26</v>
      </c>
      <c r="B23" s="13">
        <v>4940</v>
      </c>
      <c r="C23" s="13">
        <v>5547</v>
      </c>
      <c r="D23" s="13">
        <v>5794</v>
      </c>
      <c r="E23" s="13">
        <v>2927</v>
      </c>
      <c r="F23" s="13">
        <v>6442</v>
      </c>
      <c r="G23" s="13">
        <v>8865</v>
      </c>
      <c r="H23" s="13">
        <v>2864</v>
      </c>
      <c r="I23" s="13">
        <v>637</v>
      </c>
      <c r="J23" s="13">
        <v>2366</v>
      </c>
      <c r="K23" s="11">
        <f t="shared" si="4"/>
        <v>40382</v>
      </c>
    </row>
    <row r="24" spans="1:11" ht="17.25" customHeight="1">
      <c r="A24" s="16" t="s">
        <v>27</v>
      </c>
      <c r="B24" s="13">
        <v>19884</v>
      </c>
      <c r="C24" s="13">
        <v>29498</v>
      </c>
      <c r="D24" s="13">
        <v>36851</v>
      </c>
      <c r="E24" s="13">
        <v>17973</v>
      </c>
      <c r="F24" s="13">
        <v>27082</v>
      </c>
      <c r="G24" s="13">
        <v>28412</v>
      </c>
      <c r="H24" s="13">
        <v>11082</v>
      </c>
      <c r="I24" s="13">
        <v>5261</v>
      </c>
      <c r="J24" s="13">
        <v>16574</v>
      </c>
      <c r="K24" s="11">
        <f t="shared" si="4"/>
        <v>192617</v>
      </c>
    </row>
    <row r="25" spans="1:12" ht="17.25" customHeight="1">
      <c r="A25" s="12" t="s">
        <v>28</v>
      </c>
      <c r="B25" s="13">
        <v>12726</v>
      </c>
      <c r="C25" s="13">
        <v>18879</v>
      </c>
      <c r="D25" s="13">
        <v>23585</v>
      </c>
      <c r="E25" s="13">
        <v>11503</v>
      </c>
      <c r="F25" s="13">
        <v>17332</v>
      </c>
      <c r="G25" s="13">
        <v>18184</v>
      </c>
      <c r="H25" s="13">
        <v>7092</v>
      </c>
      <c r="I25" s="13">
        <v>3367</v>
      </c>
      <c r="J25" s="13">
        <v>10607</v>
      </c>
      <c r="K25" s="11">
        <f t="shared" si="4"/>
        <v>123275</v>
      </c>
      <c r="L25" s="53"/>
    </row>
    <row r="26" spans="1:12" ht="17.25" customHeight="1">
      <c r="A26" s="12" t="s">
        <v>29</v>
      </c>
      <c r="B26" s="13">
        <v>7158</v>
      </c>
      <c r="C26" s="13">
        <v>10619</v>
      </c>
      <c r="D26" s="13">
        <v>13266</v>
      </c>
      <c r="E26" s="13">
        <v>6470</v>
      </c>
      <c r="F26" s="13">
        <v>9750</v>
      </c>
      <c r="G26" s="13">
        <v>10228</v>
      </c>
      <c r="H26" s="13">
        <v>3990</v>
      </c>
      <c r="I26" s="13">
        <v>1894</v>
      </c>
      <c r="J26" s="13">
        <v>5967</v>
      </c>
      <c r="K26" s="11">
        <f t="shared" si="4"/>
        <v>69342</v>
      </c>
      <c r="L26" s="53"/>
    </row>
    <row r="27" spans="1:11" ht="34.5" customHeight="1">
      <c r="A27" s="31" t="s">
        <v>32</v>
      </c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11">
        <v>919</v>
      </c>
      <c r="I27" s="11">
        <v>0</v>
      </c>
      <c r="J27" s="11">
        <v>0</v>
      </c>
      <c r="K27" s="11">
        <f t="shared" si="4"/>
        <v>919</v>
      </c>
    </row>
    <row r="28" spans="1:11" ht="15.75" customHeight="1">
      <c r="A28" s="34"/>
      <c r="B28" s="32">
        <v>0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19">
        <v>0</v>
      </c>
    </row>
    <row r="29" spans="1:11" ht="17.25" customHeight="1">
      <c r="A29" s="2" t="s">
        <v>33</v>
      </c>
      <c r="B29" s="33">
        <f>SUM(B30:B33)</f>
        <v>2.4137</v>
      </c>
      <c r="C29" s="33">
        <f aca="true" t="shared" si="7" ref="C29:J29">SUM(C30:C33)</f>
        <v>2.753106</v>
      </c>
      <c r="D29" s="33">
        <f t="shared" si="7"/>
        <v>3.1277</v>
      </c>
      <c r="E29" s="33">
        <f t="shared" si="7"/>
        <v>2.636</v>
      </c>
      <c r="F29" s="33">
        <f t="shared" si="7"/>
        <v>2.559</v>
      </c>
      <c r="G29" s="33">
        <f t="shared" si="7"/>
        <v>2.2014</v>
      </c>
      <c r="H29" s="33">
        <f t="shared" si="7"/>
        <v>2.5242</v>
      </c>
      <c r="I29" s="33">
        <f t="shared" si="7"/>
        <v>4.4807</v>
      </c>
      <c r="J29" s="33">
        <f t="shared" si="7"/>
        <v>2.6567</v>
      </c>
      <c r="K29" s="19">
        <v>0</v>
      </c>
    </row>
    <row r="30" spans="1:11" ht="17.25" customHeight="1">
      <c r="A30" s="16" t="s">
        <v>34</v>
      </c>
      <c r="B30" s="33">
        <v>2.4137</v>
      </c>
      <c r="C30" s="33">
        <v>2.747</v>
      </c>
      <c r="D30" s="33">
        <v>3.1277</v>
      </c>
      <c r="E30" s="33">
        <v>2.636</v>
      </c>
      <c r="F30" s="33">
        <v>2.559</v>
      </c>
      <c r="G30" s="33">
        <v>2.2014</v>
      </c>
      <c r="H30" s="33">
        <v>2.5242</v>
      </c>
      <c r="I30" s="33">
        <v>4.4807</v>
      </c>
      <c r="J30" s="33">
        <v>2.6567</v>
      </c>
      <c r="K30" s="19">
        <v>0</v>
      </c>
    </row>
    <row r="31" spans="1:11" ht="17.25" customHeight="1">
      <c r="A31" s="31" t="s">
        <v>35</v>
      </c>
      <c r="B31" s="32">
        <v>0</v>
      </c>
      <c r="C31" s="47">
        <v>0.006106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19">
        <v>0</v>
      </c>
    </row>
    <row r="32" spans="1:11" ht="17.25" customHeight="1">
      <c r="A32" s="31" t="s">
        <v>36</v>
      </c>
      <c r="B32" s="32">
        <v>0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19">
        <v>0</v>
      </c>
    </row>
    <row r="33" spans="1:11" ht="17.25" customHeight="1">
      <c r="A33" s="31" t="s">
        <v>37</v>
      </c>
      <c r="B33" s="32">
        <v>0</v>
      </c>
      <c r="C33" s="32">
        <v>0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19">
        <v>0</v>
      </c>
    </row>
    <row r="34" spans="1:11" ht="13.5" customHeight="1">
      <c r="A34" s="34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84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26392.42</v>
      </c>
      <c r="I35" s="19">
        <v>0</v>
      </c>
      <c r="J35" s="19">
        <v>0</v>
      </c>
      <c r="K35" s="23">
        <f>SUM(B35:J35)</f>
        <v>26392.42</v>
      </c>
    </row>
    <row r="36" spans="1:11" ht="17.25" customHeight="1">
      <c r="A36" s="16" t="s">
        <v>38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47853.52</v>
      </c>
      <c r="I36" s="19">
        <v>0</v>
      </c>
      <c r="J36" s="19">
        <v>0</v>
      </c>
      <c r="K36" s="23">
        <f>SUM(B36:J36)</f>
        <v>47853.52</v>
      </c>
    </row>
    <row r="37" spans="1:11" ht="17.25" customHeight="1">
      <c r="A37" s="16" t="s">
        <v>39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40</v>
      </c>
      <c r="B39" s="19">
        <v>0</v>
      </c>
      <c r="C39" s="19">
        <v>0</v>
      </c>
      <c r="D39" s="19">
        <v>0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f aca="true" t="shared" si="8" ref="K39:K44">SUM(B39:J39)</f>
        <v>0</v>
      </c>
    </row>
    <row r="40" spans="1:11" ht="17.25" customHeight="1">
      <c r="A40" s="16" t="s">
        <v>41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8"/>
        <v>0</v>
      </c>
    </row>
    <row r="41" spans="1:11" ht="17.25" customHeight="1">
      <c r="A41" s="12" t="s">
        <v>42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8"/>
        <v>0</v>
      </c>
    </row>
    <row r="42" spans="1:11" ht="17.25" customHeight="1">
      <c r="A42" s="12" t="s">
        <v>43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8"/>
        <v>0</v>
      </c>
    </row>
    <row r="43" spans="1:11" ht="17.25" customHeight="1">
      <c r="A43" s="16" t="s">
        <v>44</v>
      </c>
      <c r="B43" s="19">
        <v>0</v>
      </c>
      <c r="C43" s="19">
        <v>0</v>
      </c>
      <c r="D43" s="19">
        <v>0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f t="shared" si="8"/>
        <v>0</v>
      </c>
    </row>
    <row r="44" spans="1:11" ht="17.25" customHeight="1">
      <c r="A44" s="12" t="s">
        <v>45</v>
      </c>
      <c r="B44" s="19">
        <v>0</v>
      </c>
      <c r="C44" s="19">
        <v>0</v>
      </c>
      <c r="D44" s="19">
        <v>0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19">
        <f t="shared" si="8"/>
        <v>0</v>
      </c>
    </row>
    <row r="45" spans="1:11" ht="17.25" customHeight="1">
      <c r="A45" s="12" t="s">
        <v>46</v>
      </c>
      <c r="B45" s="19">
        <v>0</v>
      </c>
      <c r="C45" s="19">
        <v>0</v>
      </c>
      <c r="D45" s="19">
        <v>0</v>
      </c>
      <c r="E45" s="19">
        <v>0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f>SUM(B45:J45)</f>
        <v>0</v>
      </c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47</v>
      </c>
      <c r="B47" s="22">
        <f>+B48+B56</f>
        <v>511064.60000000003</v>
      </c>
      <c r="C47" s="22">
        <f aca="true" t="shared" si="9" ref="C47:H47">+C48+C56</f>
        <v>761182.24</v>
      </c>
      <c r="D47" s="22">
        <f t="shared" si="9"/>
        <v>930543.6900000001</v>
      </c>
      <c r="E47" s="22">
        <f t="shared" si="9"/>
        <v>430327.37</v>
      </c>
      <c r="F47" s="22">
        <f t="shared" si="9"/>
        <v>722374.0399999999</v>
      </c>
      <c r="G47" s="22">
        <f t="shared" si="9"/>
        <v>934066.18</v>
      </c>
      <c r="H47" s="22">
        <f t="shared" si="9"/>
        <v>421903.22000000003</v>
      </c>
      <c r="I47" s="22">
        <f>+I48+I56</f>
        <v>139533.48</v>
      </c>
      <c r="J47" s="22">
        <f>+J48+J56</f>
        <v>316485.73</v>
      </c>
      <c r="K47" s="22">
        <f>SUM(B47:J47)</f>
        <v>5167480.550000001</v>
      </c>
    </row>
    <row r="48" spans="1:11" ht="17.25" customHeight="1">
      <c r="A48" s="16" t="s">
        <v>48</v>
      </c>
      <c r="B48" s="23">
        <f>SUM(B49:B55)</f>
        <v>493925.09</v>
      </c>
      <c r="C48" s="23">
        <f aca="true" t="shared" si="10" ref="C48:H48">SUM(C49:C55)</f>
        <v>738584</v>
      </c>
      <c r="D48" s="23">
        <f t="shared" si="10"/>
        <v>907667.92</v>
      </c>
      <c r="E48" s="23">
        <f t="shared" si="10"/>
        <v>408925.32</v>
      </c>
      <c r="F48" s="23">
        <f t="shared" si="10"/>
        <v>701593.35</v>
      </c>
      <c r="G48" s="23">
        <f t="shared" si="10"/>
        <v>905935.54</v>
      </c>
      <c r="H48" s="23">
        <f t="shared" si="10"/>
        <v>404060.7</v>
      </c>
      <c r="I48" s="23">
        <f>SUM(I49:I55)</f>
        <v>139533.48</v>
      </c>
      <c r="J48" s="23">
        <f>SUM(J49:J55)</f>
        <v>303262.31</v>
      </c>
      <c r="K48" s="23">
        <f aca="true" t="shared" si="11" ref="K48:K56">SUM(B48:J48)</f>
        <v>5003487.71</v>
      </c>
    </row>
    <row r="49" spans="1:11" ht="17.25" customHeight="1">
      <c r="A49" s="35" t="s">
        <v>49</v>
      </c>
      <c r="B49" s="23">
        <f aca="true" t="shared" si="12" ref="B49:H49">ROUND(B30*B7,2)</f>
        <v>493925.09</v>
      </c>
      <c r="C49" s="23">
        <f t="shared" si="12"/>
        <v>736945.93</v>
      </c>
      <c r="D49" s="23">
        <f t="shared" si="12"/>
        <v>907667.92</v>
      </c>
      <c r="E49" s="23">
        <f t="shared" si="12"/>
        <v>408925.32</v>
      </c>
      <c r="F49" s="23">
        <f t="shared" si="12"/>
        <v>701593.35</v>
      </c>
      <c r="G49" s="23">
        <f t="shared" si="12"/>
        <v>905935.54</v>
      </c>
      <c r="H49" s="23">
        <f t="shared" si="12"/>
        <v>377668.28</v>
      </c>
      <c r="I49" s="23">
        <f>ROUND(I30*I7,2)</f>
        <v>139533.48</v>
      </c>
      <c r="J49" s="23">
        <f>ROUND(J30*J7,2)</f>
        <v>303262.31</v>
      </c>
      <c r="K49" s="23">
        <f t="shared" si="11"/>
        <v>4975457.22</v>
      </c>
    </row>
    <row r="50" spans="1:11" ht="17.25" customHeight="1">
      <c r="A50" s="35" t="s">
        <v>50</v>
      </c>
      <c r="B50" s="19">
        <v>0</v>
      </c>
      <c r="C50" s="23">
        <f>ROUND(C31*C7,2)</f>
        <v>1638.07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1"/>
        <v>1638.07</v>
      </c>
    </row>
    <row r="51" spans="1:11" ht="17.25" customHeight="1">
      <c r="A51" s="35" t="s">
        <v>51</v>
      </c>
      <c r="B51" s="19">
        <v>0</v>
      </c>
      <c r="C51" s="19">
        <v>0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f t="shared" si="11"/>
        <v>0</v>
      </c>
    </row>
    <row r="52" spans="1:11" ht="17.25" customHeight="1">
      <c r="A52" s="35" t="s">
        <v>52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1"/>
        <v>0</v>
      </c>
    </row>
    <row r="53" spans="1:11" ht="17.25" customHeight="1">
      <c r="A53" s="12" t="s">
        <v>53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26392.42</v>
      </c>
      <c r="I53" s="32">
        <f>+I35</f>
        <v>0</v>
      </c>
      <c r="J53" s="32">
        <f>+J35</f>
        <v>0</v>
      </c>
      <c r="K53" s="23">
        <f t="shared" si="11"/>
        <v>26392.42</v>
      </c>
    </row>
    <row r="54" spans="1:11" ht="17.25" customHeight="1">
      <c r="A54" s="12" t="s">
        <v>54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1"/>
        <v>0</v>
      </c>
    </row>
    <row r="55" spans="1:11" ht="17.25" customHeight="1">
      <c r="A55" s="12" t="s">
        <v>55</v>
      </c>
      <c r="B55" s="19">
        <v>0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f t="shared" si="11"/>
        <v>0</v>
      </c>
    </row>
    <row r="56" spans="1:11" ht="17.25" customHeight="1">
      <c r="A56" s="16" t="s">
        <v>56</v>
      </c>
      <c r="B56" s="37">
        <v>17139.51</v>
      </c>
      <c r="C56" s="37">
        <v>22598.24</v>
      </c>
      <c r="D56" s="37">
        <v>22875.77</v>
      </c>
      <c r="E56" s="37">
        <v>21402.05</v>
      </c>
      <c r="F56" s="37">
        <v>20780.69</v>
      </c>
      <c r="G56" s="37">
        <v>28130.64</v>
      </c>
      <c r="H56" s="37">
        <v>17842.52</v>
      </c>
      <c r="I56" s="19">
        <v>0</v>
      </c>
      <c r="J56" s="37">
        <v>13223.42</v>
      </c>
      <c r="K56" s="37">
        <f t="shared" si="11"/>
        <v>163992.84000000003</v>
      </c>
    </row>
    <row r="57" spans="1:11" ht="17.25" customHeight="1">
      <c r="A57" s="16"/>
      <c r="B57" s="19">
        <v>0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f>SUM(B57:J57)</f>
        <v>0</v>
      </c>
    </row>
    <row r="58" spans="1:11" ht="17.25" customHeight="1">
      <c r="A58" s="50"/>
      <c r="B58" s="59">
        <v>0</v>
      </c>
      <c r="C58" s="59">
        <v>0</v>
      </c>
      <c r="D58" s="59">
        <v>0</v>
      </c>
      <c r="E58" s="59">
        <v>0</v>
      </c>
      <c r="F58" s="59">
        <v>0</v>
      </c>
      <c r="G58" s="59">
        <v>0</v>
      </c>
      <c r="H58" s="59">
        <v>0</v>
      </c>
      <c r="I58" s="59">
        <v>0</v>
      </c>
      <c r="J58" s="59">
        <v>0</v>
      </c>
      <c r="K58" s="59">
        <f>SUM(B58:J58)</f>
        <v>0</v>
      </c>
    </row>
    <row r="59" spans="1:11" ht="17.25" customHeight="1">
      <c r="A59" s="16"/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/>
    </row>
    <row r="60" spans="1:11" ht="18.75" customHeight="1">
      <c r="A60" s="2" t="s">
        <v>57</v>
      </c>
      <c r="B60" s="36">
        <f aca="true" t="shared" si="13" ref="B60:J60">+B61+B68+B94+B95</f>
        <v>-81435</v>
      </c>
      <c r="C60" s="36">
        <f t="shared" si="13"/>
        <v>-119938.13</v>
      </c>
      <c r="D60" s="36">
        <f t="shared" si="13"/>
        <v>-117062.33</v>
      </c>
      <c r="E60" s="36">
        <f t="shared" si="13"/>
        <v>-66586.72</v>
      </c>
      <c r="F60" s="36">
        <f t="shared" si="13"/>
        <v>-87744.33</v>
      </c>
      <c r="G60" s="36">
        <f t="shared" si="13"/>
        <v>-102840</v>
      </c>
      <c r="H60" s="36">
        <f t="shared" si="13"/>
        <v>-66576</v>
      </c>
      <c r="I60" s="36">
        <f t="shared" si="13"/>
        <v>-17524.239999999998</v>
      </c>
      <c r="J60" s="36">
        <f t="shared" si="13"/>
        <v>-48294.45</v>
      </c>
      <c r="K60" s="36">
        <f>SUM(B60:J60)</f>
        <v>-708001.2</v>
      </c>
    </row>
    <row r="61" spans="1:11" ht="18.75" customHeight="1">
      <c r="A61" s="16" t="s">
        <v>82</v>
      </c>
      <c r="B61" s="36">
        <f aca="true" t="shared" si="14" ref="B61:J61">B62+B63+B64+B65+B66+B67</f>
        <v>-81435</v>
      </c>
      <c r="C61" s="36">
        <f t="shared" si="14"/>
        <v>-119775</v>
      </c>
      <c r="D61" s="36">
        <f t="shared" si="14"/>
        <v>-115941</v>
      </c>
      <c r="E61" s="36">
        <f t="shared" si="14"/>
        <v>-63015</v>
      </c>
      <c r="F61" s="36">
        <f t="shared" si="14"/>
        <v>-87351</v>
      </c>
      <c r="G61" s="36">
        <f t="shared" si="14"/>
        <v>-102822</v>
      </c>
      <c r="H61" s="36">
        <f t="shared" si="14"/>
        <v>-66576</v>
      </c>
      <c r="I61" s="36">
        <f t="shared" si="14"/>
        <v>-13716</v>
      </c>
      <c r="J61" s="36">
        <f t="shared" si="14"/>
        <v>-41631</v>
      </c>
      <c r="K61" s="36">
        <f aca="true" t="shared" si="15" ref="K61:K92">SUM(B61:J61)</f>
        <v>-692262</v>
      </c>
    </row>
    <row r="62" spans="1:11" ht="18.75" customHeight="1">
      <c r="A62" s="12" t="s">
        <v>83</v>
      </c>
      <c r="B62" s="36">
        <f>-ROUND(B9*$D$3,2)</f>
        <v>-81435</v>
      </c>
      <c r="C62" s="36">
        <f aca="true" t="shared" si="16" ref="C62:J62">-ROUND(C9*$D$3,2)</f>
        <v>-119775</v>
      </c>
      <c r="D62" s="36">
        <f t="shared" si="16"/>
        <v>-115941</v>
      </c>
      <c r="E62" s="36">
        <f t="shared" si="16"/>
        <v>-63015</v>
      </c>
      <c r="F62" s="36">
        <f t="shared" si="16"/>
        <v>-87351</v>
      </c>
      <c r="G62" s="36">
        <f t="shared" si="16"/>
        <v>-102822</v>
      </c>
      <c r="H62" s="36">
        <f t="shared" si="16"/>
        <v>-66576</v>
      </c>
      <c r="I62" s="36">
        <f t="shared" si="16"/>
        <v>-13716</v>
      </c>
      <c r="J62" s="36">
        <f t="shared" si="16"/>
        <v>-41631</v>
      </c>
      <c r="K62" s="36">
        <f t="shared" si="15"/>
        <v>-692262</v>
      </c>
    </row>
    <row r="63" spans="1:11" ht="18.75" customHeight="1">
      <c r="A63" s="12" t="s">
        <v>58</v>
      </c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f t="shared" si="15"/>
        <v>0</v>
      </c>
    </row>
    <row r="64" spans="1:11" ht="18.75" customHeight="1">
      <c r="A64" s="12" t="s">
        <v>122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f t="shared" si="15"/>
        <v>0</v>
      </c>
    </row>
    <row r="65" spans="1:11" ht="18.75" customHeight="1">
      <c r="A65" s="12" t="s">
        <v>59</v>
      </c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</row>
    <row r="66" spans="1:11" ht="18.75" customHeight="1">
      <c r="A66" s="12" t="s">
        <v>60</v>
      </c>
      <c r="B66" s="19">
        <v>0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f t="shared" si="15"/>
        <v>0</v>
      </c>
    </row>
    <row r="67" spans="1:11" ht="18.75" customHeight="1">
      <c r="A67" s="12" t="s">
        <v>61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</row>
    <row r="68" spans="1:11" ht="18.75" customHeight="1">
      <c r="A68" s="12" t="s">
        <v>87</v>
      </c>
      <c r="B68" s="19">
        <f aca="true" t="shared" si="17" ref="B68:J68">SUM(B69:B92)</f>
        <v>0</v>
      </c>
      <c r="C68" s="36">
        <f t="shared" si="17"/>
        <v>-163.13</v>
      </c>
      <c r="D68" s="36">
        <f t="shared" si="17"/>
        <v>-1121.33</v>
      </c>
      <c r="E68" s="36">
        <f t="shared" si="17"/>
        <v>-3571.72</v>
      </c>
      <c r="F68" s="36">
        <f t="shared" si="17"/>
        <v>-393.33</v>
      </c>
      <c r="G68" s="36">
        <f t="shared" si="17"/>
        <v>-18</v>
      </c>
      <c r="H68" s="36">
        <f t="shared" si="17"/>
        <v>0</v>
      </c>
      <c r="I68" s="36">
        <f t="shared" si="17"/>
        <v>-3808.24</v>
      </c>
      <c r="J68" s="36">
        <f t="shared" si="17"/>
        <v>-5665.09</v>
      </c>
      <c r="K68" s="36">
        <f t="shared" si="15"/>
        <v>-14740.84</v>
      </c>
    </row>
    <row r="69" spans="1:11" ht="18.75" customHeight="1">
      <c r="A69" s="12" t="s">
        <v>62</v>
      </c>
      <c r="B69" s="19">
        <v>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f t="shared" si="15"/>
        <v>0</v>
      </c>
    </row>
    <row r="70" spans="1:11" ht="18.75" customHeight="1">
      <c r="A70" s="12" t="s">
        <v>63</v>
      </c>
      <c r="B70" s="19">
        <v>0</v>
      </c>
      <c r="C70" s="36">
        <v>-163.13</v>
      </c>
      <c r="D70" s="36">
        <v>-18</v>
      </c>
      <c r="E70" s="19">
        <v>0</v>
      </c>
      <c r="F70" s="19">
        <v>0</v>
      </c>
      <c r="G70" s="36">
        <v>-18</v>
      </c>
      <c r="H70" s="19">
        <v>0</v>
      </c>
      <c r="I70" s="19">
        <v>0</v>
      </c>
      <c r="J70" s="19">
        <v>0</v>
      </c>
      <c r="K70" s="36">
        <f t="shared" si="15"/>
        <v>-199.13</v>
      </c>
    </row>
    <row r="71" spans="1:11" ht="18.75" customHeight="1">
      <c r="A71" s="12" t="s">
        <v>64</v>
      </c>
      <c r="B71" s="19">
        <v>0</v>
      </c>
      <c r="C71" s="19">
        <v>0</v>
      </c>
      <c r="D71" s="36">
        <v>-1103.33</v>
      </c>
      <c r="E71" s="19">
        <v>0</v>
      </c>
      <c r="F71" s="36">
        <v>-393.33</v>
      </c>
      <c r="G71" s="19">
        <v>0</v>
      </c>
      <c r="H71" s="19">
        <v>0</v>
      </c>
      <c r="I71" s="48">
        <v>-2050.12</v>
      </c>
      <c r="J71" s="19">
        <v>0</v>
      </c>
      <c r="K71" s="36">
        <f t="shared" si="15"/>
        <v>-3546.7799999999997</v>
      </c>
    </row>
    <row r="72" spans="1:11" ht="18.75" customHeight="1">
      <c r="A72" s="12" t="s">
        <v>65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19">
        <v>0</v>
      </c>
      <c r="J72" s="19">
        <v>0</v>
      </c>
      <c r="K72" s="19">
        <f t="shared" si="15"/>
        <v>0</v>
      </c>
    </row>
    <row r="73" spans="1:11" ht="18.75" customHeight="1">
      <c r="A73" s="35" t="s">
        <v>66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f t="shared" si="15"/>
        <v>0</v>
      </c>
    </row>
    <row r="74" spans="1:11" ht="18.75" customHeight="1">
      <c r="A74" s="12" t="s">
        <v>67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f t="shared" si="15"/>
        <v>0</v>
      </c>
    </row>
    <row r="75" spans="1:11" ht="18.75" customHeight="1">
      <c r="A75" s="12" t="s">
        <v>68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f t="shared" si="15"/>
        <v>0</v>
      </c>
    </row>
    <row r="76" spans="1:11" ht="18.75" customHeight="1">
      <c r="A76" s="12" t="s">
        <v>69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f t="shared" si="15"/>
        <v>0</v>
      </c>
    </row>
    <row r="77" spans="1:11" ht="18.75" customHeight="1">
      <c r="A77" s="12" t="s">
        <v>70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5"/>
        <v>0</v>
      </c>
    </row>
    <row r="78" spans="1:11" ht="18.75" customHeight="1">
      <c r="A78" s="12" t="s">
        <v>71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5"/>
        <v>0</v>
      </c>
    </row>
    <row r="79" spans="1:11" ht="18.75" customHeight="1">
      <c r="A79" s="12" t="s">
        <v>72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5"/>
        <v>0</v>
      </c>
    </row>
    <row r="80" spans="1:11" ht="18.75" customHeight="1">
      <c r="A80" s="12" t="s">
        <v>73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5"/>
        <v>0</v>
      </c>
    </row>
    <row r="81" spans="1:11" ht="18.75" customHeight="1">
      <c r="A81" s="12" t="s">
        <v>74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5"/>
        <v>0</v>
      </c>
    </row>
    <row r="82" spans="1:11" ht="18.75" customHeight="1">
      <c r="A82" s="12" t="s">
        <v>75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5"/>
        <v>0</v>
      </c>
    </row>
    <row r="83" spans="1:11" ht="18.75" customHeight="1">
      <c r="A83" s="12" t="s">
        <v>76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5"/>
        <v>0</v>
      </c>
    </row>
    <row r="84" spans="1:11" ht="18.75" customHeight="1">
      <c r="A84" s="12" t="s">
        <v>85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5"/>
        <v>0</v>
      </c>
    </row>
    <row r="85" spans="1:11" ht="18.75" customHeight="1">
      <c r="A85" s="12" t="s">
        <v>88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5"/>
        <v>0</v>
      </c>
    </row>
    <row r="86" spans="1:11" ht="18.75" customHeight="1">
      <c r="A86" s="12" t="s">
        <v>89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5"/>
        <v>0</v>
      </c>
    </row>
    <row r="87" spans="1:11" ht="18.75" customHeight="1">
      <c r="A87" s="12" t="s">
        <v>93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5"/>
        <v>0</v>
      </c>
    </row>
    <row r="88" spans="1:11" ht="18.75" customHeight="1">
      <c r="A88" s="12" t="s">
        <v>94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5"/>
        <v>0</v>
      </c>
    </row>
    <row r="89" spans="1:11" ht="18.75" customHeight="1">
      <c r="A89" s="12" t="s">
        <v>95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5"/>
        <v>0</v>
      </c>
    </row>
    <row r="90" spans="1:12" ht="18.75" customHeight="1">
      <c r="A90" s="12" t="s">
        <v>96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5"/>
        <v>0</v>
      </c>
      <c r="L90" s="57"/>
    </row>
    <row r="91" spans="1:12" ht="18.75" customHeight="1">
      <c r="A91" s="12" t="s">
        <v>97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5"/>
        <v>0</v>
      </c>
      <c r="L91" s="56"/>
    </row>
    <row r="92" spans="1:12" ht="18.75" customHeight="1">
      <c r="A92" s="12" t="s">
        <v>115</v>
      </c>
      <c r="B92" s="19">
        <v>0</v>
      </c>
      <c r="C92" s="19">
        <v>0</v>
      </c>
      <c r="D92" s="19">
        <v>0</v>
      </c>
      <c r="E92" s="49">
        <v>-3571.72</v>
      </c>
      <c r="F92" s="19">
        <v>0</v>
      </c>
      <c r="G92" s="19">
        <v>0</v>
      </c>
      <c r="H92" s="19">
        <v>0</v>
      </c>
      <c r="I92" s="49">
        <v>-1758.12</v>
      </c>
      <c r="J92" s="49">
        <v>-5665.09</v>
      </c>
      <c r="K92" s="49">
        <f t="shared" si="15"/>
        <v>-10994.93</v>
      </c>
      <c r="L92" s="56"/>
    </row>
    <row r="93" spans="1:12" ht="18.75" customHeight="1">
      <c r="A93" s="12"/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49"/>
      <c r="L93" s="56"/>
    </row>
    <row r="94" spans="1:12" ht="18.75" customHeight="1">
      <c r="A94" s="16" t="s">
        <v>116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f aca="true" t="shared" si="18" ref="K94:K100">SUM(B94:J94)</f>
        <v>0</v>
      </c>
      <c r="L94" s="56"/>
    </row>
    <row r="95" spans="1:12" ht="18.75" customHeight="1">
      <c r="A95" s="16" t="s">
        <v>123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49">
        <v>-998.36</v>
      </c>
      <c r="K95" s="49">
        <f t="shared" si="18"/>
        <v>-998.36</v>
      </c>
      <c r="L95" s="57"/>
    </row>
    <row r="96" spans="1:12" ht="18.75" customHeight="1">
      <c r="A96" s="16"/>
      <c r="B96" s="20">
        <v>0</v>
      </c>
      <c r="C96" s="20">
        <v>0</v>
      </c>
      <c r="D96" s="20">
        <v>0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32">
        <f t="shared" si="18"/>
        <v>0</v>
      </c>
      <c r="L96" s="55"/>
    </row>
    <row r="97" spans="1:12" ht="18.75" customHeight="1">
      <c r="A97" s="16" t="s">
        <v>91</v>
      </c>
      <c r="B97" s="24">
        <f aca="true" t="shared" si="19" ref="B97:H97">+B98+B99</f>
        <v>429629.60000000003</v>
      </c>
      <c r="C97" s="24">
        <f t="shared" si="19"/>
        <v>641244.11</v>
      </c>
      <c r="D97" s="24">
        <f t="shared" si="19"/>
        <v>813481.3600000001</v>
      </c>
      <c r="E97" s="24">
        <f t="shared" si="19"/>
        <v>363740.65</v>
      </c>
      <c r="F97" s="24">
        <f t="shared" si="19"/>
        <v>634629.71</v>
      </c>
      <c r="G97" s="24">
        <f t="shared" si="19"/>
        <v>831226.18</v>
      </c>
      <c r="H97" s="24">
        <f t="shared" si="19"/>
        <v>355327.22000000003</v>
      </c>
      <c r="I97" s="24">
        <f>+I98+I99</f>
        <v>122009.24</v>
      </c>
      <c r="J97" s="24">
        <f>+J98+J99</f>
        <v>268191.28</v>
      </c>
      <c r="K97" s="49">
        <f t="shared" si="18"/>
        <v>4459479.350000001</v>
      </c>
      <c r="L97" s="55"/>
    </row>
    <row r="98" spans="1:12" ht="18.75" customHeight="1">
      <c r="A98" s="16" t="s">
        <v>90</v>
      </c>
      <c r="B98" s="24">
        <f aca="true" t="shared" si="20" ref="B98:J98">+B48+B61+B68+B94</f>
        <v>412490.09</v>
      </c>
      <c r="C98" s="24">
        <f t="shared" si="20"/>
        <v>618645.87</v>
      </c>
      <c r="D98" s="24">
        <f t="shared" si="20"/>
        <v>790605.5900000001</v>
      </c>
      <c r="E98" s="24">
        <f t="shared" si="20"/>
        <v>342338.60000000003</v>
      </c>
      <c r="F98" s="24">
        <f t="shared" si="20"/>
        <v>613849.02</v>
      </c>
      <c r="G98" s="24">
        <f t="shared" si="20"/>
        <v>803095.54</v>
      </c>
      <c r="H98" s="24">
        <f t="shared" si="20"/>
        <v>337484.7</v>
      </c>
      <c r="I98" s="24">
        <f t="shared" si="20"/>
        <v>122009.24</v>
      </c>
      <c r="J98" s="24">
        <f t="shared" si="20"/>
        <v>255966.22</v>
      </c>
      <c r="K98" s="49">
        <f t="shared" si="18"/>
        <v>4296484.87</v>
      </c>
      <c r="L98" s="55"/>
    </row>
    <row r="99" spans="1:11" ht="18" customHeight="1">
      <c r="A99" s="16" t="s">
        <v>124</v>
      </c>
      <c r="B99" s="24">
        <f aca="true" t="shared" si="21" ref="B99:J99">IF(+B56+B95+B100&lt;0,0,(B56+B95+B100))</f>
        <v>17139.51</v>
      </c>
      <c r="C99" s="24">
        <f>IF(+C56+C95+C100&lt;0,0,(C56+C95+C100))</f>
        <v>22598.24</v>
      </c>
      <c r="D99" s="24">
        <f t="shared" si="21"/>
        <v>22875.77</v>
      </c>
      <c r="E99" s="24">
        <f t="shared" si="21"/>
        <v>21402.05</v>
      </c>
      <c r="F99" s="24">
        <f t="shared" si="21"/>
        <v>20780.69</v>
      </c>
      <c r="G99" s="24">
        <f t="shared" si="21"/>
        <v>28130.64</v>
      </c>
      <c r="H99" s="24">
        <f t="shared" si="21"/>
        <v>17842.52</v>
      </c>
      <c r="I99" s="19">
        <f t="shared" si="21"/>
        <v>0</v>
      </c>
      <c r="J99" s="24">
        <f t="shared" si="21"/>
        <v>12225.06</v>
      </c>
      <c r="K99" s="49">
        <f t="shared" si="18"/>
        <v>162994.48</v>
      </c>
    </row>
    <row r="100" spans="1:13" ht="18.75" customHeight="1">
      <c r="A100" s="16" t="s">
        <v>92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f t="shared" si="18"/>
        <v>0</v>
      </c>
      <c r="M100" s="58"/>
    </row>
    <row r="101" spans="1:11" ht="18.75" customHeight="1">
      <c r="A101" s="16" t="s">
        <v>125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49"/>
    </row>
    <row r="102" spans="1:11" ht="18.75" customHeight="1">
      <c r="A102" s="2"/>
      <c r="B102" s="20">
        <v>0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/>
    </row>
    <row r="103" spans="1:11" ht="18.75" customHeight="1">
      <c r="A103" s="38"/>
      <c r="B103" s="38"/>
      <c r="C103" s="38"/>
      <c r="D103" s="38"/>
      <c r="E103" s="38"/>
      <c r="F103" s="38"/>
      <c r="G103" s="38"/>
      <c r="H103" s="38"/>
      <c r="I103" s="38"/>
      <c r="J103" s="38"/>
      <c r="K103" s="38"/>
    </row>
    <row r="104" spans="1:11" ht="18.75" customHeight="1">
      <c r="A104" s="8"/>
      <c r="B104" s="46">
        <v>0</v>
      </c>
      <c r="C104" s="46">
        <v>0</v>
      </c>
      <c r="D104" s="46">
        <v>0</v>
      </c>
      <c r="E104" s="46">
        <v>0</v>
      </c>
      <c r="F104" s="46">
        <v>0</v>
      </c>
      <c r="G104" s="46">
        <v>0</v>
      </c>
      <c r="H104" s="46">
        <v>0</v>
      </c>
      <c r="I104" s="46">
        <v>0</v>
      </c>
      <c r="J104" s="46">
        <v>0</v>
      </c>
      <c r="K104" s="46"/>
    </row>
    <row r="105" spans="1:12" ht="18.75" customHeight="1">
      <c r="A105" s="25" t="s">
        <v>77</v>
      </c>
      <c r="B105" s="18">
        <v>0</v>
      </c>
      <c r="C105" s="18">
        <v>0</v>
      </c>
      <c r="D105" s="18">
        <v>0</v>
      </c>
      <c r="E105" s="18">
        <v>0</v>
      </c>
      <c r="F105" s="18">
        <v>0</v>
      </c>
      <c r="G105" s="18">
        <v>0</v>
      </c>
      <c r="H105" s="18">
        <v>0</v>
      </c>
      <c r="I105" s="18">
        <v>0</v>
      </c>
      <c r="J105" s="18">
        <v>0</v>
      </c>
      <c r="K105" s="42">
        <f>SUM(K106:K123)</f>
        <v>4459479.36</v>
      </c>
      <c r="L105" s="55"/>
    </row>
    <row r="106" spans="1:11" ht="18.75" customHeight="1">
      <c r="A106" s="26" t="s">
        <v>78</v>
      </c>
      <c r="B106" s="27">
        <v>53165.52</v>
      </c>
      <c r="C106" s="41">
        <v>0</v>
      </c>
      <c r="D106" s="41">
        <v>0</v>
      </c>
      <c r="E106" s="41">
        <v>0</v>
      </c>
      <c r="F106" s="41">
        <v>0</v>
      </c>
      <c r="G106" s="41">
        <v>0</v>
      </c>
      <c r="H106" s="41">
        <v>0</v>
      </c>
      <c r="I106" s="41">
        <v>0</v>
      </c>
      <c r="J106" s="41">
        <v>0</v>
      </c>
      <c r="K106" s="42">
        <f>SUM(B106:J106)</f>
        <v>53165.52</v>
      </c>
    </row>
    <row r="107" spans="1:11" ht="18.75" customHeight="1">
      <c r="A107" s="26" t="s">
        <v>79</v>
      </c>
      <c r="B107" s="27">
        <v>376464.08</v>
      </c>
      <c r="C107" s="41">
        <v>0</v>
      </c>
      <c r="D107" s="41">
        <v>0</v>
      </c>
      <c r="E107" s="41">
        <v>0</v>
      </c>
      <c r="F107" s="41">
        <v>0</v>
      </c>
      <c r="G107" s="41">
        <v>0</v>
      </c>
      <c r="H107" s="41">
        <v>0</v>
      </c>
      <c r="I107" s="41">
        <v>0</v>
      </c>
      <c r="J107" s="41">
        <v>0</v>
      </c>
      <c r="K107" s="42">
        <f aca="true" t="shared" si="22" ref="K107:K123">SUM(B107:J107)</f>
        <v>376464.08</v>
      </c>
    </row>
    <row r="108" spans="1:11" ht="18.75" customHeight="1">
      <c r="A108" s="26" t="s">
        <v>80</v>
      </c>
      <c r="B108" s="41">
        <v>0</v>
      </c>
      <c r="C108" s="27">
        <f>+C97</f>
        <v>641244.11</v>
      </c>
      <c r="D108" s="41">
        <v>0</v>
      </c>
      <c r="E108" s="41">
        <v>0</v>
      </c>
      <c r="F108" s="41">
        <v>0</v>
      </c>
      <c r="G108" s="41">
        <v>0</v>
      </c>
      <c r="H108" s="41">
        <v>0</v>
      </c>
      <c r="I108" s="41">
        <v>0</v>
      </c>
      <c r="J108" s="41">
        <v>0</v>
      </c>
      <c r="K108" s="42">
        <f t="shared" si="22"/>
        <v>641244.11</v>
      </c>
    </row>
    <row r="109" spans="1:11" ht="18.75" customHeight="1">
      <c r="A109" s="26" t="s">
        <v>81</v>
      </c>
      <c r="B109" s="41">
        <v>0</v>
      </c>
      <c r="C109" s="41">
        <v>0</v>
      </c>
      <c r="D109" s="27">
        <f>+D97</f>
        <v>813481.3600000001</v>
      </c>
      <c r="E109" s="41">
        <v>0</v>
      </c>
      <c r="F109" s="41">
        <v>0</v>
      </c>
      <c r="G109" s="41">
        <v>0</v>
      </c>
      <c r="H109" s="41">
        <v>0</v>
      </c>
      <c r="I109" s="41">
        <v>0</v>
      </c>
      <c r="J109" s="41">
        <v>0</v>
      </c>
      <c r="K109" s="42">
        <f t="shared" si="22"/>
        <v>813481.3600000001</v>
      </c>
    </row>
    <row r="110" spans="1:11" ht="18.75" customHeight="1">
      <c r="A110" s="26" t="s">
        <v>98</v>
      </c>
      <c r="B110" s="41">
        <v>0</v>
      </c>
      <c r="C110" s="41">
        <v>0</v>
      </c>
      <c r="D110" s="41">
        <v>0</v>
      </c>
      <c r="E110" s="27">
        <f>+E97</f>
        <v>363740.65</v>
      </c>
      <c r="F110" s="41">
        <v>0</v>
      </c>
      <c r="G110" s="41">
        <v>0</v>
      </c>
      <c r="H110" s="41">
        <v>0</v>
      </c>
      <c r="I110" s="41">
        <v>0</v>
      </c>
      <c r="J110" s="41">
        <v>0</v>
      </c>
      <c r="K110" s="42">
        <f t="shared" si="22"/>
        <v>363740.65</v>
      </c>
    </row>
    <row r="111" spans="1:11" ht="18.75" customHeight="1">
      <c r="A111" s="26" t="s">
        <v>99</v>
      </c>
      <c r="B111" s="41">
        <v>0</v>
      </c>
      <c r="C111" s="41">
        <v>0</v>
      </c>
      <c r="D111" s="41">
        <v>0</v>
      </c>
      <c r="E111" s="41">
        <v>0</v>
      </c>
      <c r="F111" s="27">
        <v>0</v>
      </c>
      <c r="G111" s="41">
        <v>0</v>
      </c>
      <c r="H111" s="41">
        <v>0</v>
      </c>
      <c r="I111" s="41">
        <v>0</v>
      </c>
      <c r="J111" s="41">
        <v>0</v>
      </c>
      <c r="K111" s="42">
        <f t="shared" si="22"/>
        <v>0</v>
      </c>
    </row>
    <row r="112" spans="1:11" ht="18.75" customHeight="1">
      <c r="A112" s="26" t="s">
        <v>100</v>
      </c>
      <c r="B112" s="41">
        <v>0</v>
      </c>
      <c r="C112" s="41">
        <v>0</v>
      </c>
      <c r="D112" s="41">
        <v>0</v>
      </c>
      <c r="E112" s="41">
        <v>0</v>
      </c>
      <c r="F112" s="27">
        <v>119159.02</v>
      </c>
      <c r="G112" s="41">
        <v>0</v>
      </c>
      <c r="H112" s="41">
        <v>0</v>
      </c>
      <c r="I112" s="41">
        <v>0</v>
      </c>
      <c r="J112" s="41">
        <v>0</v>
      </c>
      <c r="K112" s="42">
        <f t="shared" si="22"/>
        <v>119159.02</v>
      </c>
    </row>
    <row r="113" spans="1:11" ht="18.75" customHeight="1">
      <c r="A113" s="26" t="s">
        <v>101</v>
      </c>
      <c r="B113" s="41">
        <v>0</v>
      </c>
      <c r="C113" s="41">
        <v>0</v>
      </c>
      <c r="D113" s="41">
        <v>0</v>
      </c>
      <c r="E113" s="41">
        <v>0</v>
      </c>
      <c r="F113" s="27">
        <v>226671.81</v>
      </c>
      <c r="G113" s="41">
        <v>0</v>
      </c>
      <c r="H113" s="41">
        <v>0</v>
      </c>
      <c r="I113" s="41">
        <v>0</v>
      </c>
      <c r="J113" s="41">
        <v>0</v>
      </c>
      <c r="K113" s="42">
        <f t="shared" si="22"/>
        <v>226671.81</v>
      </c>
    </row>
    <row r="114" spans="1:11" ht="18.75" customHeight="1">
      <c r="A114" s="26" t="s">
        <v>102</v>
      </c>
      <c r="B114" s="41">
        <v>0</v>
      </c>
      <c r="C114" s="41">
        <v>0</v>
      </c>
      <c r="D114" s="41">
        <v>0</v>
      </c>
      <c r="E114" s="41">
        <v>0</v>
      </c>
      <c r="F114" s="27">
        <v>288798.89</v>
      </c>
      <c r="G114" s="41">
        <v>0</v>
      </c>
      <c r="H114" s="41">
        <v>0</v>
      </c>
      <c r="I114" s="41">
        <v>0</v>
      </c>
      <c r="J114" s="41">
        <v>0</v>
      </c>
      <c r="K114" s="42">
        <f t="shared" si="22"/>
        <v>288798.89</v>
      </c>
    </row>
    <row r="115" spans="1:11" ht="18.75" customHeight="1">
      <c r="A115" s="26" t="s">
        <v>103</v>
      </c>
      <c r="B115" s="41">
        <v>0</v>
      </c>
      <c r="C115" s="41">
        <v>0</v>
      </c>
      <c r="D115" s="41">
        <v>0</v>
      </c>
      <c r="E115" s="41">
        <v>0</v>
      </c>
      <c r="F115" s="41">
        <v>0</v>
      </c>
      <c r="G115" s="27">
        <v>231275.17</v>
      </c>
      <c r="H115" s="41">
        <v>0</v>
      </c>
      <c r="I115" s="41">
        <v>0</v>
      </c>
      <c r="J115" s="41">
        <v>0</v>
      </c>
      <c r="K115" s="42">
        <f t="shared" si="22"/>
        <v>231275.17</v>
      </c>
    </row>
    <row r="116" spans="1:11" ht="18.75" customHeight="1">
      <c r="A116" s="26" t="s">
        <v>104</v>
      </c>
      <c r="B116" s="41">
        <v>0</v>
      </c>
      <c r="C116" s="41">
        <v>0</v>
      </c>
      <c r="D116" s="41">
        <v>0</v>
      </c>
      <c r="E116" s="41">
        <v>0</v>
      </c>
      <c r="F116" s="41">
        <v>0</v>
      </c>
      <c r="G116" s="27">
        <v>24777.19</v>
      </c>
      <c r="H116" s="41">
        <v>0</v>
      </c>
      <c r="I116" s="41">
        <v>0</v>
      </c>
      <c r="J116" s="41">
        <v>0</v>
      </c>
      <c r="K116" s="42">
        <f t="shared" si="22"/>
        <v>24777.19</v>
      </c>
    </row>
    <row r="117" spans="1:11" ht="18.75" customHeight="1">
      <c r="A117" s="26" t="s">
        <v>105</v>
      </c>
      <c r="B117" s="41">
        <v>0</v>
      </c>
      <c r="C117" s="41">
        <v>0</v>
      </c>
      <c r="D117" s="41">
        <v>0</v>
      </c>
      <c r="E117" s="41">
        <v>0</v>
      </c>
      <c r="F117" s="41">
        <v>0</v>
      </c>
      <c r="G117" s="27">
        <v>137753.67</v>
      </c>
      <c r="H117" s="41">
        <v>0</v>
      </c>
      <c r="I117" s="41">
        <v>0</v>
      </c>
      <c r="J117" s="41">
        <v>0</v>
      </c>
      <c r="K117" s="42">
        <f t="shared" si="22"/>
        <v>137753.67</v>
      </c>
    </row>
    <row r="118" spans="1:11" ht="18.75" customHeight="1">
      <c r="A118" s="26" t="s">
        <v>106</v>
      </c>
      <c r="B118" s="41">
        <v>0</v>
      </c>
      <c r="C118" s="41">
        <v>0</v>
      </c>
      <c r="D118" s="41">
        <v>0</v>
      </c>
      <c r="E118" s="41">
        <v>0</v>
      </c>
      <c r="F118" s="41">
        <v>0</v>
      </c>
      <c r="G118" s="27">
        <v>115130.69</v>
      </c>
      <c r="H118" s="41">
        <v>0</v>
      </c>
      <c r="I118" s="41">
        <v>0</v>
      </c>
      <c r="J118" s="41">
        <v>0</v>
      </c>
      <c r="K118" s="42">
        <f t="shared" si="22"/>
        <v>115130.69</v>
      </c>
    </row>
    <row r="119" spans="1:11" ht="18.75" customHeight="1">
      <c r="A119" s="26" t="s">
        <v>107</v>
      </c>
      <c r="B119" s="41">
        <v>0</v>
      </c>
      <c r="C119" s="41">
        <v>0</v>
      </c>
      <c r="D119" s="41">
        <v>0</v>
      </c>
      <c r="E119" s="41">
        <v>0</v>
      </c>
      <c r="F119" s="41">
        <v>0</v>
      </c>
      <c r="G119" s="27">
        <v>322289.46</v>
      </c>
      <c r="H119" s="41">
        <v>0</v>
      </c>
      <c r="I119" s="41">
        <v>0</v>
      </c>
      <c r="J119" s="41">
        <v>0</v>
      </c>
      <c r="K119" s="42">
        <f t="shared" si="22"/>
        <v>322289.46</v>
      </c>
    </row>
    <row r="120" spans="1:11" ht="18.75" customHeight="1">
      <c r="A120" s="26" t="s">
        <v>108</v>
      </c>
      <c r="B120" s="41">
        <v>0</v>
      </c>
      <c r="C120" s="41">
        <v>0</v>
      </c>
      <c r="D120" s="41">
        <v>0</v>
      </c>
      <c r="E120" s="41">
        <v>0</v>
      </c>
      <c r="F120" s="41">
        <v>0</v>
      </c>
      <c r="G120" s="41">
        <v>0</v>
      </c>
      <c r="H120" s="27">
        <v>123786.11</v>
      </c>
      <c r="I120" s="41">
        <v>0</v>
      </c>
      <c r="J120" s="41">
        <v>0</v>
      </c>
      <c r="K120" s="42">
        <f t="shared" si="22"/>
        <v>123786.11</v>
      </c>
    </row>
    <row r="121" spans="1:11" ht="18.75" customHeight="1">
      <c r="A121" s="26" t="s">
        <v>109</v>
      </c>
      <c r="B121" s="41">
        <v>0</v>
      </c>
      <c r="C121" s="41">
        <v>0</v>
      </c>
      <c r="D121" s="41">
        <v>0</v>
      </c>
      <c r="E121" s="41">
        <v>0</v>
      </c>
      <c r="F121" s="41">
        <v>0</v>
      </c>
      <c r="G121" s="41">
        <v>0</v>
      </c>
      <c r="H121" s="27">
        <v>231541.11</v>
      </c>
      <c r="I121" s="41">
        <v>0</v>
      </c>
      <c r="J121" s="41">
        <v>0</v>
      </c>
      <c r="K121" s="42">
        <f t="shared" si="22"/>
        <v>231541.11</v>
      </c>
    </row>
    <row r="122" spans="1:11" ht="18.75" customHeight="1">
      <c r="A122" s="26" t="s">
        <v>110</v>
      </c>
      <c r="B122" s="41">
        <v>0</v>
      </c>
      <c r="C122" s="41">
        <v>0</v>
      </c>
      <c r="D122" s="41">
        <v>0</v>
      </c>
      <c r="E122" s="41">
        <v>0</v>
      </c>
      <c r="F122" s="41">
        <v>0</v>
      </c>
      <c r="G122" s="41">
        <v>0</v>
      </c>
      <c r="H122" s="41">
        <v>0</v>
      </c>
      <c r="I122" s="27">
        <v>122009.24</v>
      </c>
      <c r="J122" s="41">
        <v>0</v>
      </c>
      <c r="K122" s="42">
        <f t="shared" si="22"/>
        <v>122009.24</v>
      </c>
    </row>
    <row r="123" spans="1:11" ht="18.75" customHeight="1">
      <c r="A123" s="28" t="s">
        <v>111</v>
      </c>
      <c r="B123" s="43">
        <v>0</v>
      </c>
      <c r="C123" s="43">
        <v>0</v>
      </c>
      <c r="D123" s="43">
        <v>0</v>
      </c>
      <c r="E123" s="43">
        <v>0</v>
      </c>
      <c r="F123" s="43">
        <v>0</v>
      </c>
      <c r="G123" s="43">
        <v>0</v>
      </c>
      <c r="H123" s="43">
        <v>0</v>
      </c>
      <c r="I123" s="43">
        <v>0</v>
      </c>
      <c r="J123" s="44">
        <v>268191.28</v>
      </c>
      <c r="K123" s="45">
        <f t="shared" si="22"/>
        <v>268191.28</v>
      </c>
    </row>
    <row r="124" spans="1:11" ht="18.75" customHeight="1">
      <c r="A124" s="40"/>
      <c r="B124" s="51">
        <v>0</v>
      </c>
      <c r="C124" s="51">
        <v>0</v>
      </c>
      <c r="D124" s="51">
        <v>0</v>
      </c>
      <c r="E124" s="51">
        <v>0</v>
      </c>
      <c r="F124" s="51">
        <v>0</v>
      </c>
      <c r="G124" s="51">
        <v>0</v>
      </c>
      <c r="H124" s="51">
        <v>0</v>
      </c>
      <c r="I124" s="51">
        <v>0</v>
      </c>
      <c r="J124" s="51">
        <f>J97-J123</f>
        <v>0</v>
      </c>
      <c r="K124" s="52"/>
    </row>
    <row r="125" ht="18.75" customHeight="1">
      <c r="A125" s="60"/>
    </row>
    <row r="126" ht="18.75" customHeight="1">
      <c r="A126" s="40"/>
    </row>
    <row r="127" ht="18.75" customHeight="1">
      <c r="A127" s="40"/>
    </row>
    <row r="128" ht="15.75">
      <c r="A128" s="39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2" fitToWidth="1" horizontalDpi="600" verticalDpi="600" orientation="landscape" paperSize="9" scale="50" r:id="rId1"/>
  <rowBreaks count="1" manualBreakCount="1">
    <brk id="5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2013-08-15T19:48:12Z</cp:lastPrinted>
  <dcterms:created xsi:type="dcterms:W3CDTF">2012-11-28T17:54:39Z</dcterms:created>
  <dcterms:modified xsi:type="dcterms:W3CDTF">2014-09-11T19:45:29Z</dcterms:modified>
  <cp:category/>
  <cp:version/>
  <cp:contentType/>
  <cp:contentStatus/>
</cp:coreProperties>
</file>