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<sst xmlns="http://schemas.openxmlformats.org/spreadsheetml/2006/main" count="129" uniqueCount="129">
  <si>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</si>
  <si>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</si>
  <si>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</si>
  <si>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</si>
  <si>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</si>
  <si>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</si>
  <si>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</si>
  <si>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</si>
  <si>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</si>
  <si>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</si>
  <si>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</si>
  <si>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</si>
  <si>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</si>
  <si>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</si>
  <si>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</si>
  <si>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</si>
  <si>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</si>
  <si>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</si>
  <si>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</si>
  <si>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</si>
  <si>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</si>
  <si>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</si>
  <si>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</si>
  <si>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</si>
  <si>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</si>
  <si>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</si>
  <si>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</si>
  <si>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</si>
  <si>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</si>
  <si>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</si>
  <si>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</si>
  <si>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</si>
  <si>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</si>
  <si>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</si>
  <si>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</si>
  <si>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</si>
  <si>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</si>
  <si>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</si>
  <si>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</si>
  <si>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</si>
  <si>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</si>
  <si>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</si>
  <si>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</si>
  <si>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</si>
  <si>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</si>
  <si>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</si>
  <si>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</si>
  <si>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</si>
  <si>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</si>
  <si>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</si>
  <si>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</si>
  <si>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</si>
  <si>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</si>
  <si>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</si>
  <si>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</si>
  <si>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</si>
  <si>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</si>
  <si>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</si>
  <si>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</si>
  <si>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</si>
  <si>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</si>
  <si>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</si>
  <si>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</si>
  <si>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</si>
  <si>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</si>
  <si>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</si>
  <si>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</si>
  <si>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</si>
  <si>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</si>
  <si>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</si>
  <si>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</si>
  <si>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</si>
  <si>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</si>
  <si>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</si>
  <si>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</si>
  <si>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</si>
  <si>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</si>
  <si>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</si>
  <si>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</si>
  <si>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</si>
  <si>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</si>
  <si>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</si>
  <si>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</si>
  <si>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</si>
  <si>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</si>
  <si>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</si>
  <si>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</si>
  <si>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</si>
  <si>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</si>
  <si>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</si>
  <si>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</si>
  <si>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</si>
  <si>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</si>
  <si>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</si>
  <si>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</si>
  <si>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</si>
  <si>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</si>
  <si>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</si>
  <si>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</si>
  <si>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</si>
  <si>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</si>
  <si>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</si>
  <si>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</si>
  <si>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</si>
  <si>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</si>
  <si>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</si>
  <si>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</si>
  <si>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</si>
  <si>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</si>
  <si>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</si>
  <si>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</si>
  <si>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</si>
  <si>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</si>
  <si>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</si>
  <si>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</si>
  <si>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</si>
  <si>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</si>
  <si>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</si>
  <si>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</si>
  <si>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</si>
  <si>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</si>
  <si>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</si>
  <si>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</si>
  <si>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</si>
  <si>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</si>
  <si>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02/09/14 - VENCIMENTO 09/09/14</t>
  </si>
  <si>
    <t>6.3. Revisão de Remuneração pelo Transporte Coletivo  (1)</t>
  </si>
  <si>
    <t>Notas:</t>
  </si>
  <si>
    <t>(1) Remuneração das linhas da USP do mês de agosto/14.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</si>
</sst>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125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2" t="s">
        <v>15</v>
      </c>
      <c r="B4" s="64" t="s">
        <v>114</v>
      </c>
      <c r="C4" s="65"/>
      <c r="D4" s="65"/>
      <c r="E4" s="65"/>
      <c r="F4" s="65"/>
      <c r="G4" s="65"/>
      <c r="H4" s="65"/>
      <c r="I4" s="65"/>
      <c r="J4" s="66"/>
      <c r="K4" s="63" t="s">
        <v>16</v>
      </c>
    </row>
    <row r="5" spans="1:11" ht="38.25">
      <c r="A5" s="62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7" t="s">
        <v>113</v>
      </c>
      <c r="J5" s="67" t="s">
        <v>112</v>
      </c>
      <c r="K5" s="62"/>
    </row>
    <row r="6" spans="1:11" ht="18.75" customHeight="1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8"/>
      <c r="J6" s="68"/>
      <c r="K6" s="62"/>
    </row>
    <row r="7" spans="1:12" ht="17.25" customHeight="1">
      <c r="A7" s="8" t="s">
        <v>30</v>
      </c>
      <c r="B7" s="9">
        <f aca="true" t="shared" si="0" ref="B7:K7">+B8+B20+B24+B27</f>
        <v>610155</v>
      </c>
      <c r="C7" s="9">
        <f t="shared" si="0"/>
        <v>820817</v>
      </c>
      <c r="D7" s="9">
        <f t="shared" si="0"/>
        <v>838675</v>
      </c>
      <c r="E7" s="9">
        <f t="shared" si="0"/>
        <v>563963</v>
      </c>
      <c r="F7" s="9">
        <f t="shared" si="0"/>
        <v>773812</v>
      </c>
      <c r="G7" s="9">
        <f t="shared" si="0"/>
        <v>1231607</v>
      </c>
      <c r="H7" s="9">
        <f t="shared" si="0"/>
        <v>582602</v>
      </c>
      <c r="I7" s="9">
        <f t="shared" si="0"/>
        <v>130105</v>
      </c>
      <c r="J7" s="9">
        <f t="shared" si="0"/>
        <v>305375</v>
      </c>
      <c r="K7" s="9">
        <f t="shared" si="0"/>
        <v>5857111</v>
      </c>
      <c r="L7" s="53"/>
    </row>
    <row r="8" spans="1:11" ht="17.25" customHeight="1">
      <c r="A8" s="10" t="s">
        <v>120</v>
      </c>
      <c r="B8" s="11">
        <f>B9+B12+B16</f>
        <v>364926</v>
      </c>
      <c r="C8" s="11">
        <f aca="true" t="shared" si="1" ref="C8:J8">C9+C12+C16</f>
        <v>499164</v>
      </c>
      <c r="D8" s="11">
        <f t="shared" si="1"/>
        <v>477326</v>
      </c>
      <c r="E8" s="11">
        <f t="shared" si="1"/>
        <v>334992</v>
      </c>
      <c r="F8" s="11">
        <f t="shared" si="1"/>
        <v>436705</v>
      </c>
      <c r="G8" s="11">
        <f t="shared" si="1"/>
        <v>674354</v>
      </c>
      <c r="H8" s="11">
        <f t="shared" si="1"/>
        <v>361145</v>
      </c>
      <c r="I8" s="11">
        <f t="shared" si="1"/>
        <v>70320</v>
      </c>
      <c r="J8" s="11">
        <f t="shared" si="1"/>
        <v>171852</v>
      </c>
      <c r="K8" s="11">
        <f>SUM(B8:J8)</f>
        <v>3390784</v>
      </c>
    </row>
    <row r="9" spans="1:11" ht="17.25" customHeight="1">
      <c r="A9" s="15" t="s">
        <v>17</v>
      </c>
      <c r="B9" s="13">
        <f>+B10+B11</f>
        <v>50232</v>
      </c>
      <c r="C9" s="13">
        <f aca="true" t="shared" si="2" ref="C9:J9">+C10+C11</f>
        <v>70667</v>
      </c>
      <c r="D9" s="13">
        <f t="shared" si="2"/>
        <v>61389</v>
      </c>
      <c r="E9" s="13">
        <f t="shared" si="2"/>
        <v>44937</v>
      </c>
      <c r="F9" s="13">
        <f t="shared" si="2"/>
        <v>52830</v>
      </c>
      <c r="G9" s="13">
        <f t="shared" si="2"/>
        <v>64985</v>
      </c>
      <c r="H9" s="13">
        <f t="shared" si="2"/>
        <v>60812</v>
      </c>
      <c r="I9" s="13">
        <f t="shared" si="2"/>
        <v>10973</v>
      </c>
      <c r="J9" s="13">
        <f t="shared" si="2"/>
        <v>19604</v>
      </c>
      <c r="K9" s="11">
        <f>SUM(B9:J9)</f>
        <v>436429</v>
      </c>
    </row>
    <row r="10" spans="1:11" ht="17.25" customHeight="1">
      <c r="A10" s="30" t="s">
        <v>18</v>
      </c>
      <c r="B10" s="13">
        <v>50232</v>
      </c>
      <c r="C10" s="13">
        <v>70667</v>
      </c>
      <c r="D10" s="13">
        <v>61389</v>
      </c>
      <c r="E10" s="13">
        <v>44937</v>
      </c>
      <c r="F10" s="13">
        <v>52830</v>
      </c>
      <c r="G10" s="13">
        <v>64985</v>
      </c>
      <c r="H10" s="13">
        <v>60812</v>
      </c>
      <c r="I10" s="13">
        <v>10973</v>
      </c>
      <c r="J10" s="13">
        <v>19604</v>
      </c>
      <c r="K10" s="11">
        <f>SUM(B10:J10)</f>
        <v>436429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304100</v>
      </c>
      <c r="C12" s="17">
        <f t="shared" si="3"/>
        <v>413200</v>
      </c>
      <c r="D12" s="17">
        <f t="shared" si="3"/>
        <v>402465</v>
      </c>
      <c r="E12" s="17">
        <f t="shared" si="3"/>
        <v>280757</v>
      </c>
      <c r="F12" s="17">
        <f t="shared" si="3"/>
        <v>371135</v>
      </c>
      <c r="G12" s="17">
        <f t="shared" si="3"/>
        <v>589348</v>
      </c>
      <c r="H12" s="17">
        <f t="shared" si="3"/>
        <v>290521</v>
      </c>
      <c r="I12" s="17">
        <f t="shared" si="3"/>
        <v>56785</v>
      </c>
      <c r="J12" s="17">
        <f t="shared" si="3"/>
        <v>147367</v>
      </c>
      <c r="K12" s="11">
        <f aca="true" t="shared" si="4" ref="K12:K27">SUM(B12:J12)</f>
        <v>2855678</v>
      </c>
    </row>
    <row r="13" spans="1:13" ht="17.25" customHeight="1">
      <c r="A13" s="14" t="s">
        <v>20</v>
      </c>
      <c r="B13" s="13">
        <v>130831</v>
      </c>
      <c r="C13" s="13">
        <v>187772</v>
      </c>
      <c r="D13" s="13">
        <v>189566</v>
      </c>
      <c r="E13" s="13">
        <v>130556</v>
      </c>
      <c r="F13" s="13">
        <v>171042</v>
      </c>
      <c r="G13" s="13">
        <v>263557</v>
      </c>
      <c r="H13" s="13">
        <v>125680</v>
      </c>
      <c r="I13" s="13">
        <v>28275</v>
      </c>
      <c r="J13" s="13">
        <v>69495</v>
      </c>
      <c r="K13" s="11">
        <f t="shared" si="4"/>
        <v>1296774</v>
      </c>
      <c r="L13" s="53"/>
      <c r="M13" s="54"/>
    </row>
    <row r="14" spans="1:12" ht="17.25" customHeight="1">
      <c r="A14" s="14" t="s">
        <v>21</v>
      </c>
      <c r="B14" s="13">
        <v>135990</v>
      </c>
      <c r="C14" s="13">
        <v>170109</v>
      </c>
      <c r="D14" s="13">
        <v>161407</v>
      </c>
      <c r="E14" s="13">
        <v>117208</v>
      </c>
      <c r="F14" s="13">
        <v>157253</v>
      </c>
      <c r="G14" s="13">
        <v>269049</v>
      </c>
      <c r="H14" s="13">
        <v>128611</v>
      </c>
      <c r="I14" s="13">
        <v>20531</v>
      </c>
      <c r="J14" s="13">
        <v>59079</v>
      </c>
      <c r="K14" s="11">
        <f t="shared" si="4"/>
        <v>1219237</v>
      </c>
      <c r="L14" s="53"/>
    </row>
    <row r="15" spans="1:11" ht="17.25" customHeight="1">
      <c r="A15" s="14" t="s">
        <v>22</v>
      </c>
      <c r="B15" s="13">
        <v>37279</v>
      </c>
      <c r="C15" s="13">
        <v>55319</v>
      </c>
      <c r="D15" s="13">
        <v>51492</v>
      </c>
      <c r="E15" s="13">
        <v>32993</v>
      </c>
      <c r="F15" s="13">
        <v>42840</v>
      </c>
      <c r="G15" s="13">
        <v>56742</v>
      </c>
      <c r="H15" s="13">
        <v>36230</v>
      </c>
      <c r="I15" s="13">
        <v>7979</v>
      </c>
      <c r="J15" s="13">
        <v>18793</v>
      </c>
      <c r="K15" s="11">
        <f t="shared" si="4"/>
        <v>339667</v>
      </c>
    </row>
    <row r="16" spans="1:11" ht="17.25" customHeight="1">
      <c r="A16" s="15" t="s">
        <v>116</v>
      </c>
      <c r="B16" s="13">
        <f>B17+B18+B19</f>
        <v>10594</v>
      </c>
      <c r="C16" s="13">
        <f aca="true" t="shared" si="5" ref="C16:J16">C17+C18+C19</f>
        <v>15297</v>
      </c>
      <c r="D16" s="13">
        <f t="shared" si="5"/>
        <v>13472</v>
      </c>
      <c r="E16" s="13">
        <f t="shared" si="5"/>
        <v>9298</v>
      </c>
      <c r="F16" s="13">
        <f t="shared" si="5"/>
        <v>12740</v>
      </c>
      <c r="G16" s="13">
        <f t="shared" si="5"/>
        <v>20021</v>
      </c>
      <c r="H16" s="13">
        <f t="shared" si="5"/>
        <v>9812</v>
      </c>
      <c r="I16" s="13">
        <f t="shared" si="5"/>
        <v>2562</v>
      </c>
      <c r="J16" s="13">
        <f t="shared" si="5"/>
        <v>4881</v>
      </c>
      <c r="K16" s="11">
        <f t="shared" si="4"/>
        <v>98677</v>
      </c>
    </row>
    <row r="17" spans="1:11" ht="17.25" customHeight="1">
      <c r="A17" s="14" t="s">
        <v>117</v>
      </c>
      <c r="B17" s="13">
        <v>4105</v>
      </c>
      <c r="C17" s="13">
        <v>6212</v>
      </c>
      <c r="D17" s="13">
        <v>5232</v>
      </c>
      <c r="E17" s="13">
        <v>3982</v>
      </c>
      <c r="F17" s="13">
        <v>5437</v>
      </c>
      <c r="G17" s="13">
        <v>9075</v>
      </c>
      <c r="H17" s="13">
        <v>4595</v>
      </c>
      <c r="I17" s="13">
        <v>1121</v>
      </c>
      <c r="J17" s="13">
        <v>2020</v>
      </c>
      <c r="K17" s="11">
        <f t="shared" si="4"/>
        <v>41779</v>
      </c>
    </row>
    <row r="18" spans="1:11" ht="17.25" customHeight="1">
      <c r="A18" s="14" t="s">
        <v>118</v>
      </c>
      <c r="B18" s="13">
        <v>297</v>
      </c>
      <c r="C18" s="13">
        <v>441</v>
      </c>
      <c r="D18" s="13">
        <v>439</v>
      </c>
      <c r="E18" s="13">
        <v>331</v>
      </c>
      <c r="F18" s="13">
        <v>421</v>
      </c>
      <c r="G18" s="13">
        <v>747</v>
      </c>
      <c r="H18" s="13">
        <v>323</v>
      </c>
      <c r="I18" s="13">
        <v>107</v>
      </c>
      <c r="J18" s="13">
        <v>179</v>
      </c>
      <c r="K18" s="11">
        <f t="shared" si="4"/>
        <v>3285</v>
      </c>
    </row>
    <row r="19" spans="1:11" ht="17.25" customHeight="1">
      <c r="A19" s="14" t="s">
        <v>119</v>
      </c>
      <c r="B19" s="13">
        <v>6192</v>
      </c>
      <c r="C19" s="13">
        <v>8644</v>
      </c>
      <c r="D19" s="13">
        <v>7801</v>
      </c>
      <c r="E19" s="13">
        <v>4985</v>
      </c>
      <c r="F19" s="13">
        <v>6882</v>
      </c>
      <c r="G19" s="13">
        <v>10199</v>
      </c>
      <c r="H19" s="13">
        <v>4894</v>
      </c>
      <c r="I19" s="13">
        <v>1334</v>
      </c>
      <c r="J19" s="13">
        <v>2682</v>
      </c>
      <c r="K19" s="11">
        <f t="shared" si="4"/>
        <v>53613</v>
      </c>
    </row>
    <row r="20" spans="1:11" ht="17.25" customHeight="1">
      <c r="A20" s="16" t="s">
        <v>23</v>
      </c>
      <c r="B20" s="11">
        <f>+B21+B22+B23</f>
        <v>194340</v>
      </c>
      <c r="C20" s="11">
        <f aca="true" t="shared" si="6" ref="C20:J20">+C21+C22+C23</f>
        <v>240578</v>
      </c>
      <c r="D20" s="11">
        <f t="shared" si="6"/>
        <v>266133</v>
      </c>
      <c r="E20" s="11">
        <f t="shared" si="6"/>
        <v>171518</v>
      </c>
      <c r="F20" s="11">
        <f t="shared" si="6"/>
        <v>267795</v>
      </c>
      <c r="G20" s="11">
        <f t="shared" si="6"/>
        <v>476460</v>
      </c>
      <c r="H20" s="11">
        <f t="shared" si="6"/>
        <v>173574</v>
      </c>
      <c r="I20" s="11">
        <f t="shared" si="6"/>
        <v>42222</v>
      </c>
      <c r="J20" s="11">
        <f t="shared" si="6"/>
        <v>93916</v>
      </c>
      <c r="K20" s="11">
        <f t="shared" si="4"/>
        <v>1926536</v>
      </c>
    </row>
    <row r="21" spans="1:12" ht="17.25" customHeight="1">
      <c r="A21" s="12" t="s">
        <v>24</v>
      </c>
      <c r="B21" s="13">
        <v>96348</v>
      </c>
      <c r="C21" s="13">
        <v>129830</v>
      </c>
      <c r="D21" s="13">
        <v>144832</v>
      </c>
      <c r="E21" s="13">
        <v>92746</v>
      </c>
      <c r="F21" s="13">
        <v>142983</v>
      </c>
      <c r="G21" s="13">
        <v>239903</v>
      </c>
      <c r="H21" s="13">
        <v>92438</v>
      </c>
      <c r="I21" s="13">
        <v>24224</v>
      </c>
      <c r="J21" s="13">
        <v>49698</v>
      </c>
      <c r="K21" s="11">
        <f t="shared" si="4"/>
        <v>1013002</v>
      </c>
      <c r="L21" s="53"/>
    </row>
    <row r="22" spans="1:12" ht="17.25" customHeight="1">
      <c r="A22" s="12" t="s">
        <v>25</v>
      </c>
      <c r="B22" s="13">
        <v>78630</v>
      </c>
      <c r="C22" s="13">
        <v>86615</v>
      </c>
      <c r="D22" s="13">
        <v>94739</v>
      </c>
      <c r="E22" s="13">
        <v>63735</v>
      </c>
      <c r="F22" s="13">
        <v>100855</v>
      </c>
      <c r="G22" s="13">
        <v>199455</v>
      </c>
      <c r="H22" s="13">
        <v>65153</v>
      </c>
      <c r="I22" s="13">
        <v>13706</v>
      </c>
      <c r="J22" s="13">
        <v>34297</v>
      </c>
      <c r="K22" s="11">
        <f t="shared" si="4"/>
        <v>737185</v>
      </c>
      <c r="L22" s="53"/>
    </row>
    <row r="23" spans="1:11" ht="17.25" customHeight="1">
      <c r="A23" s="12" t="s">
        <v>26</v>
      </c>
      <c r="B23" s="13">
        <v>19362</v>
      </c>
      <c r="C23" s="13">
        <v>24133</v>
      </c>
      <c r="D23" s="13">
        <v>26562</v>
      </c>
      <c r="E23" s="13">
        <v>15037</v>
      </c>
      <c r="F23" s="13">
        <v>23957</v>
      </c>
      <c r="G23" s="13">
        <v>37102</v>
      </c>
      <c r="H23" s="13">
        <v>15983</v>
      </c>
      <c r="I23" s="13">
        <v>4292</v>
      </c>
      <c r="J23" s="13">
        <v>9921</v>
      </c>
      <c r="K23" s="11">
        <f t="shared" si="4"/>
        <v>176349</v>
      </c>
    </row>
    <row r="24" spans="1:11" ht="17.25" customHeight="1">
      <c r="A24" s="16" t="s">
        <v>27</v>
      </c>
      <c r="B24" s="13">
        <v>50889</v>
      </c>
      <c r="C24" s="13">
        <v>81075</v>
      </c>
      <c r="D24" s="13">
        <v>95216</v>
      </c>
      <c r="E24" s="13">
        <v>57453</v>
      </c>
      <c r="F24" s="13">
        <v>69312</v>
      </c>
      <c r="G24" s="13">
        <v>80793</v>
      </c>
      <c r="H24" s="13">
        <v>40513</v>
      </c>
      <c r="I24" s="13">
        <v>17563</v>
      </c>
      <c r="J24" s="13">
        <v>39607</v>
      </c>
      <c r="K24" s="11">
        <f t="shared" si="4"/>
        <v>532421</v>
      </c>
    </row>
    <row r="25" spans="1:12" ht="17.25" customHeight="1">
      <c r="A25" s="12" t="s">
        <v>28</v>
      </c>
      <c r="B25" s="13">
        <v>32569</v>
      </c>
      <c r="C25" s="13">
        <v>51888</v>
      </c>
      <c r="D25" s="13">
        <v>60938</v>
      </c>
      <c r="E25" s="13">
        <v>36770</v>
      </c>
      <c r="F25" s="13">
        <v>44360</v>
      </c>
      <c r="G25" s="13">
        <v>51708</v>
      </c>
      <c r="H25" s="13">
        <v>25928</v>
      </c>
      <c r="I25" s="13">
        <v>11240</v>
      </c>
      <c r="J25" s="13">
        <v>25348</v>
      </c>
      <c r="K25" s="11">
        <f t="shared" si="4"/>
        <v>340749</v>
      </c>
      <c r="L25" s="53"/>
    </row>
    <row r="26" spans="1:12" ht="17.25" customHeight="1">
      <c r="A26" s="12" t="s">
        <v>29</v>
      </c>
      <c r="B26" s="13">
        <v>18320</v>
      </c>
      <c r="C26" s="13">
        <v>29187</v>
      </c>
      <c r="D26" s="13">
        <v>34278</v>
      </c>
      <c r="E26" s="13">
        <v>20683</v>
      </c>
      <c r="F26" s="13">
        <v>24952</v>
      </c>
      <c r="G26" s="13">
        <v>29085</v>
      </c>
      <c r="H26" s="13">
        <v>14585</v>
      </c>
      <c r="I26" s="13">
        <v>6323</v>
      </c>
      <c r="J26" s="13">
        <v>14259</v>
      </c>
      <c r="K26" s="11">
        <f t="shared" si="4"/>
        <v>191672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7370</v>
      </c>
      <c r="I27" s="11">
        <v>0</v>
      </c>
      <c r="J27" s="11">
        <v>0</v>
      </c>
      <c r="K27" s="11">
        <f t="shared" si="4"/>
        <v>7370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10108.81</v>
      </c>
      <c r="I35" s="19">
        <v>0</v>
      </c>
      <c r="J35" s="19">
        <v>0</v>
      </c>
      <c r="K35" s="23">
        <f>SUM(B35:J35)</f>
        <v>10108.81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1489870.6300000001</v>
      </c>
      <c r="C47" s="22">
        <f aca="true" t="shared" si="9" ref="C47:H47">+C48+C56</f>
        <v>2282394.45</v>
      </c>
      <c r="D47" s="22">
        <f t="shared" si="9"/>
        <v>2645999.57</v>
      </c>
      <c r="E47" s="22">
        <f t="shared" si="9"/>
        <v>1508008.52</v>
      </c>
      <c r="F47" s="22">
        <f t="shared" si="9"/>
        <v>2000965.5999999999</v>
      </c>
      <c r="G47" s="22">
        <f t="shared" si="9"/>
        <v>2739390.29</v>
      </c>
      <c r="H47" s="22">
        <f t="shared" si="9"/>
        <v>1498555.3</v>
      </c>
      <c r="I47" s="22">
        <f>+I48+I56</f>
        <v>582961.47</v>
      </c>
      <c r="J47" s="22">
        <f>+J48+J56</f>
        <v>824513.18</v>
      </c>
      <c r="K47" s="22">
        <f>SUM(B47:J47)</f>
        <v>15572659.01</v>
      </c>
    </row>
    <row r="48" spans="1:11" ht="17.25" customHeight="1">
      <c r="A48" s="16" t="s">
        <v>48</v>
      </c>
      <c r="B48" s="23">
        <f>SUM(B49:B55)</f>
        <v>1472731.12</v>
      </c>
      <c r="C48" s="23">
        <f aca="true" t="shared" si="10" ref="C48:H48">SUM(C49:C55)</f>
        <v>2259796.21</v>
      </c>
      <c r="D48" s="23">
        <f t="shared" si="10"/>
        <v>2623123.8</v>
      </c>
      <c r="E48" s="23">
        <f t="shared" si="10"/>
        <v>1486606.47</v>
      </c>
      <c r="F48" s="23">
        <f t="shared" si="10"/>
        <v>1980184.91</v>
      </c>
      <c r="G48" s="23">
        <f t="shared" si="10"/>
        <v>2711259.65</v>
      </c>
      <c r="H48" s="23">
        <f t="shared" si="10"/>
        <v>1480712.78</v>
      </c>
      <c r="I48" s="23">
        <f>SUM(I49:I55)</f>
        <v>582961.47</v>
      </c>
      <c r="J48" s="23">
        <f>SUM(J49:J55)</f>
        <v>811289.76</v>
      </c>
      <c r="K48" s="23">
        <f aca="true" t="shared" si="11" ref="K48:K56">SUM(B48:J48)</f>
        <v>15408666.17</v>
      </c>
    </row>
    <row r="49" spans="1:11" ht="17.25" customHeight="1">
      <c r="A49" s="35" t="s">
        <v>49</v>
      </c>
      <c r="B49" s="23">
        <f aca="true" t="shared" si="12" ref="B49:H49">ROUND(B30*B7,2)</f>
        <v>1472731.12</v>
      </c>
      <c r="C49" s="23">
        <f t="shared" si="12"/>
        <v>2254784.3</v>
      </c>
      <c r="D49" s="23">
        <f t="shared" si="12"/>
        <v>2623123.8</v>
      </c>
      <c r="E49" s="23">
        <f t="shared" si="12"/>
        <v>1486606.47</v>
      </c>
      <c r="F49" s="23">
        <f t="shared" si="12"/>
        <v>1980184.91</v>
      </c>
      <c r="G49" s="23">
        <f t="shared" si="12"/>
        <v>2711259.65</v>
      </c>
      <c r="H49" s="23">
        <f t="shared" si="12"/>
        <v>1470603.97</v>
      </c>
      <c r="I49" s="23">
        <f>ROUND(I30*I7,2)</f>
        <v>582961.47</v>
      </c>
      <c r="J49" s="23">
        <f>ROUND(J30*J7,2)</f>
        <v>811289.76</v>
      </c>
      <c r="K49" s="23">
        <f t="shared" si="11"/>
        <v>15393545.450000001</v>
      </c>
    </row>
    <row r="50" spans="1:11" ht="17.25" customHeight="1">
      <c r="A50" s="35" t="s">
        <v>50</v>
      </c>
      <c r="B50" s="19">
        <v>0</v>
      </c>
      <c r="C50" s="23">
        <f>ROUND(C31*C7,2)</f>
        <v>5011.91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5011.91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10108.81</v>
      </c>
      <c r="I53" s="32">
        <f>+I35</f>
        <v>0</v>
      </c>
      <c r="J53" s="32">
        <f>+J35</f>
        <v>0</v>
      </c>
      <c r="K53" s="23">
        <f t="shared" si="11"/>
        <v>10108.81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17139.51</v>
      </c>
      <c r="C56" s="37">
        <v>22598.24</v>
      </c>
      <c r="D56" s="37">
        <v>22875.77</v>
      </c>
      <c r="E56" s="37">
        <v>21402.05</v>
      </c>
      <c r="F56" s="37">
        <v>20780.69</v>
      </c>
      <c r="G56" s="37">
        <v>28130.64</v>
      </c>
      <c r="H56" s="37">
        <v>17842.52</v>
      </c>
      <c r="I56" s="19">
        <v>0</v>
      </c>
      <c r="J56" s="37">
        <v>13223.42</v>
      </c>
      <c r="K56" s="37">
        <f t="shared" si="11"/>
        <v>163992.84000000003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-474113.74</v>
      </c>
      <c r="C60" s="36">
        <f t="shared" si="13"/>
        <v>-240000.97</v>
      </c>
      <c r="D60" s="36">
        <f t="shared" si="13"/>
        <v>-292638.07</v>
      </c>
      <c r="E60" s="36">
        <f t="shared" si="13"/>
        <v>-450521.64</v>
      </c>
      <c r="F60" s="36">
        <f t="shared" si="13"/>
        <v>-470189.39</v>
      </c>
      <c r="G60" s="36">
        <f t="shared" si="13"/>
        <v>-457295.64</v>
      </c>
      <c r="H60" s="36">
        <f t="shared" si="13"/>
        <v>-194927.96</v>
      </c>
      <c r="I60" s="36">
        <f t="shared" si="13"/>
        <v>-76986.35</v>
      </c>
      <c r="J60" s="36">
        <f t="shared" si="13"/>
        <v>-84200.71</v>
      </c>
      <c r="K60" s="36">
        <f>SUM(B60:J60)</f>
        <v>-2740874.47</v>
      </c>
    </row>
    <row r="61" spans="1:11" ht="18.75" customHeight="1">
      <c r="A61" s="16" t="s">
        <v>82</v>
      </c>
      <c r="B61" s="36">
        <f aca="true" t="shared" si="14" ref="B61:J61">B62+B63+B64+B65+B66+B67</f>
        <v>-460646</v>
      </c>
      <c r="C61" s="36">
        <f t="shared" si="14"/>
        <v>-220287.01</v>
      </c>
      <c r="D61" s="36">
        <f t="shared" si="14"/>
        <v>-273034.56</v>
      </c>
      <c r="E61" s="36">
        <f t="shared" si="14"/>
        <v>-425044.36</v>
      </c>
      <c r="F61" s="36">
        <f t="shared" si="14"/>
        <v>-451985.21</v>
      </c>
      <c r="G61" s="36">
        <f t="shared" si="14"/>
        <v>-430136.65</v>
      </c>
      <c r="H61" s="36">
        <f t="shared" si="14"/>
        <v>-182436</v>
      </c>
      <c r="I61" s="36">
        <f t="shared" si="14"/>
        <v>-32919</v>
      </c>
      <c r="J61" s="36">
        <f t="shared" si="14"/>
        <v>-58812</v>
      </c>
      <c r="K61" s="36">
        <f aca="true" t="shared" si="15" ref="K61:K94">SUM(B61:J61)</f>
        <v>-2535300.79</v>
      </c>
    </row>
    <row r="62" spans="1:11" ht="18.75" customHeight="1">
      <c r="A62" s="12" t="s">
        <v>83</v>
      </c>
      <c r="B62" s="36">
        <f>-ROUND(B9*$D$3,2)</f>
        <v>-150696</v>
      </c>
      <c r="C62" s="36">
        <f aca="true" t="shared" si="16" ref="C62:J62">-ROUND(C9*$D$3,2)</f>
        <v>-212001</v>
      </c>
      <c r="D62" s="36">
        <f t="shared" si="16"/>
        <v>-184167</v>
      </c>
      <c r="E62" s="36">
        <f t="shared" si="16"/>
        <v>-134811</v>
      </c>
      <c r="F62" s="36">
        <f t="shared" si="16"/>
        <v>-158490</v>
      </c>
      <c r="G62" s="36">
        <f t="shared" si="16"/>
        <v>-194955</v>
      </c>
      <c r="H62" s="36">
        <f t="shared" si="16"/>
        <v>-182436</v>
      </c>
      <c r="I62" s="36">
        <f t="shared" si="16"/>
        <v>-32919</v>
      </c>
      <c r="J62" s="36">
        <f t="shared" si="16"/>
        <v>-58812</v>
      </c>
      <c r="K62" s="36">
        <f t="shared" si="15"/>
        <v>-1309287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121</v>
      </c>
      <c r="B64" s="36">
        <v>-2193</v>
      </c>
      <c r="C64" s="36">
        <v>-45</v>
      </c>
      <c r="D64" s="36">
        <v>-585</v>
      </c>
      <c r="E64" s="36">
        <v>-1665</v>
      </c>
      <c r="F64" s="36">
        <v>-1692</v>
      </c>
      <c r="G64" s="36">
        <v>-1200</v>
      </c>
      <c r="H64" s="36">
        <v>0</v>
      </c>
      <c r="I64" s="36">
        <v>0</v>
      </c>
      <c r="J64" s="36">
        <v>0</v>
      </c>
      <c r="K64" s="36">
        <f t="shared" si="15"/>
        <v>-7380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-307729</v>
      </c>
      <c r="C66" s="48">
        <v>-8241.01</v>
      </c>
      <c r="D66" s="48">
        <v>-88282.56</v>
      </c>
      <c r="E66" s="48">
        <v>-288540.36</v>
      </c>
      <c r="F66" s="48">
        <v>-291803.21</v>
      </c>
      <c r="G66" s="48">
        <v>-233953.65</v>
      </c>
      <c r="H66" s="19">
        <v>0</v>
      </c>
      <c r="I66" s="19">
        <v>0</v>
      </c>
      <c r="J66" s="19">
        <v>0</v>
      </c>
      <c r="K66" s="36">
        <f t="shared" si="15"/>
        <v>-1218549.7899999998</v>
      </c>
    </row>
    <row r="67" spans="1:11" ht="18.75" customHeight="1">
      <c r="A67" s="12" t="s">
        <v>61</v>
      </c>
      <c r="B67" s="19">
        <v>-28</v>
      </c>
      <c r="C67" s="19">
        <v>0</v>
      </c>
      <c r="D67" s="19">
        <v>0</v>
      </c>
      <c r="E67" s="19">
        <v>-28</v>
      </c>
      <c r="F67" s="19">
        <v>0</v>
      </c>
      <c r="G67" s="19">
        <v>-28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-13467.74</v>
      </c>
      <c r="C68" s="36">
        <f t="shared" si="17"/>
        <v>-19713.960000000003</v>
      </c>
      <c r="D68" s="36">
        <f t="shared" si="17"/>
        <v>-19603.510000000002</v>
      </c>
      <c r="E68" s="36">
        <f t="shared" si="17"/>
        <v>-25477.28</v>
      </c>
      <c r="F68" s="36">
        <f t="shared" si="17"/>
        <v>-18204.18</v>
      </c>
      <c r="G68" s="36">
        <f t="shared" si="17"/>
        <v>-27158.99</v>
      </c>
      <c r="H68" s="36">
        <f t="shared" si="17"/>
        <v>-13289.62</v>
      </c>
      <c r="I68" s="36">
        <f t="shared" si="17"/>
        <v>-44067.35</v>
      </c>
      <c r="J68" s="36">
        <f t="shared" si="17"/>
        <v>-24390.35</v>
      </c>
      <c r="K68" s="36">
        <f t="shared" si="15"/>
        <v>-205372.98000000004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-13467.74</v>
      </c>
      <c r="C73" s="36">
        <v>-19550.83</v>
      </c>
      <c r="D73" s="36">
        <v>-18482.18</v>
      </c>
      <c r="E73" s="36">
        <v>-12960.81</v>
      </c>
      <c r="F73" s="36">
        <v>-17810.85</v>
      </c>
      <c r="G73" s="36">
        <v>-27140.99</v>
      </c>
      <c r="H73" s="36">
        <v>-13289.62</v>
      </c>
      <c r="I73" s="36">
        <v>-4671.92</v>
      </c>
      <c r="J73" s="36">
        <v>-9631.56</v>
      </c>
      <c r="K73" s="49">
        <f t="shared" si="15"/>
        <v>-137006.5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-12516.47</v>
      </c>
      <c r="F92" s="19">
        <v>0</v>
      </c>
      <c r="G92" s="19">
        <v>0</v>
      </c>
      <c r="H92" s="19">
        <v>0</v>
      </c>
      <c r="I92" s="49">
        <v>-7345.31</v>
      </c>
      <c r="J92" s="49">
        <v>-14758.79</v>
      </c>
      <c r="K92" s="49">
        <f t="shared" si="15"/>
        <v>-34620.57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126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49">
        <v>797.66</v>
      </c>
      <c r="I94" s="19">
        <v>0</v>
      </c>
      <c r="J94" s="19">
        <v>0</v>
      </c>
      <c r="K94" s="49">
        <f t="shared" si="15"/>
        <v>797.66</v>
      </c>
      <c r="L94" s="56"/>
    </row>
    <row r="95" spans="1:12" ht="18.75" customHeight="1">
      <c r="A95" s="16" t="s">
        <v>122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aca="true" t="shared" si="18" ref="K94:K100">SUM(B95:J95)</f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1015756.8900000001</v>
      </c>
      <c r="C97" s="24">
        <f t="shared" si="19"/>
        <v>2042393.48</v>
      </c>
      <c r="D97" s="24">
        <f t="shared" si="19"/>
        <v>2353361.5</v>
      </c>
      <c r="E97" s="24">
        <f t="shared" si="19"/>
        <v>1057486.88</v>
      </c>
      <c r="F97" s="24">
        <f t="shared" si="19"/>
        <v>1530776.21</v>
      </c>
      <c r="G97" s="24">
        <f t="shared" si="19"/>
        <v>2282094.65</v>
      </c>
      <c r="H97" s="24">
        <f t="shared" si="19"/>
        <v>1303627.3399999999</v>
      </c>
      <c r="I97" s="24">
        <f>+I98+I99</f>
        <v>505975.12</v>
      </c>
      <c r="J97" s="24">
        <f>+J98+J99</f>
        <v>740312.4700000001</v>
      </c>
      <c r="K97" s="49">
        <f t="shared" si="18"/>
        <v>12831784.54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998617.3800000001</v>
      </c>
      <c r="C98" s="24">
        <f t="shared" si="20"/>
        <v>2019795.24</v>
      </c>
      <c r="D98" s="24">
        <f t="shared" si="20"/>
        <v>2330485.73</v>
      </c>
      <c r="E98" s="24">
        <f t="shared" si="20"/>
        <v>1036084.8299999998</v>
      </c>
      <c r="F98" s="24">
        <f t="shared" si="20"/>
        <v>1509995.52</v>
      </c>
      <c r="G98" s="24">
        <f t="shared" si="20"/>
        <v>2253964.01</v>
      </c>
      <c r="H98" s="24">
        <f t="shared" si="20"/>
        <v>1285784.8199999998</v>
      </c>
      <c r="I98" s="24">
        <f t="shared" si="20"/>
        <v>505975.12</v>
      </c>
      <c r="J98" s="24">
        <f t="shared" si="20"/>
        <v>728087.41</v>
      </c>
      <c r="K98" s="49">
        <f t="shared" si="18"/>
        <v>12668790.059999999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17139.51</v>
      </c>
      <c r="C99" s="24">
        <f>IF(+C56+C95+C100&lt;0,0,(C56+C95+C100))</f>
        <v>22598.24</v>
      </c>
      <c r="D99" s="24">
        <f t="shared" si="21"/>
        <v>22875.77</v>
      </c>
      <c r="E99" s="24">
        <f t="shared" si="21"/>
        <v>21402.05</v>
      </c>
      <c r="F99" s="24">
        <f t="shared" si="21"/>
        <v>20780.69</v>
      </c>
      <c r="G99" s="24">
        <f t="shared" si="21"/>
        <v>28130.64</v>
      </c>
      <c r="H99" s="24">
        <f t="shared" si="21"/>
        <v>17842.52</v>
      </c>
      <c r="I99" s="19">
        <f t="shared" si="21"/>
        <v>0</v>
      </c>
      <c r="J99" s="24">
        <f t="shared" si="21"/>
        <v>12225.06</v>
      </c>
      <c r="K99" s="49">
        <f t="shared" si="18"/>
        <v>162994.48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12831784.549999999</v>
      </c>
      <c r="L105" s="55"/>
    </row>
    <row r="106" spans="1:11" ht="18.75" customHeight="1">
      <c r="A106" s="26" t="s">
        <v>78</v>
      </c>
      <c r="B106" s="27">
        <v>129446.85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129446.85</v>
      </c>
    </row>
    <row r="107" spans="1:11" ht="18.75" customHeight="1">
      <c r="A107" s="26" t="s">
        <v>79</v>
      </c>
      <c r="B107" s="27">
        <v>886310.05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886310.05</v>
      </c>
    </row>
    <row r="108" spans="1:11" ht="18.75" customHeight="1">
      <c r="A108" s="26" t="s">
        <v>80</v>
      </c>
      <c r="B108" s="41">
        <v>0</v>
      </c>
      <c r="C108" s="27">
        <f>+C97</f>
        <v>2042393.48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2042393.48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2353361.5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2353361.5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1057486.88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1057486.88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333594.88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333594.88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637753.22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637753.22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559428.11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559428.11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657513.66</v>
      </c>
      <c r="H115" s="41">
        <v>0</v>
      </c>
      <c r="I115" s="41">
        <v>0</v>
      </c>
      <c r="J115" s="41">
        <v>0</v>
      </c>
      <c r="K115" s="42">
        <f t="shared" si="22"/>
        <v>657513.66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53817.04</v>
      </c>
      <c r="H116" s="41">
        <v>0</v>
      </c>
      <c r="I116" s="41">
        <v>0</v>
      </c>
      <c r="J116" s="41">
        <v>0</v>
      </c>
      <c r="K116" s="42">
        <f t="shared" si="22"/>
        <v>53817.04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368816.89</v>
      </c>
      <c r="H117" s="41">
        <v>0</v>
      </c>
      <c r="I117" s="41">
        <v>0</v>
      </c>
      <c r="J117" s="41">
        <v>0</v>
      </c>
      <c r="K117" s="42">
        <f t="shared" si="22"/>
        <v>368816.89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335065.58</v>
      </c>
      <c r="H118" s="41">
        <v>0</v>
      </c>
      <c r="I118" s="41">
        <v>0</v>
      </c>
      <c r="J118" s="41">
        <v>0</v>
      </c>
      <c r="K118" s="42">
        <f t="shared" si="22"/>
        <v>335065.58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866881.48</v>
      </c>
      <c r="H119" s="41">
        <v>0</v>
      </c>
      <c r="I119" s="41">
        <v>0</v>
      </c>
      <c r="J119" s="41">
        <v>0</v>
      </c>
      <c r="K119" s="42">
        <f t="shared" si="22"/>
        <v>866881.48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480967.09</v>
      </c>
      <c r="I120" s="41">
        <v>0</v>
      </c>
      <c r="J120" s="41">
        <v>0</v>
      </c>
      <c r="K120" s="42">
        <f t="shared" si="22"/>
        <v>480967.09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822660.25</v>
      </c>
      <c r="I121" s="41">
        <v>0</v>
      </c>
      <c r="J121" s="41">
        <v>0</v>
      </c>
      <c r="K121" s="42">
        <f t="shared" si="22"/>
        <v>822660.25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505975.12</v>
      </c>
      <c r="J122" s="41">
        <v>0</v>
      </c>
      <c r="K122" s="42">
        <f t="shared" si="22"/>
        <v>505975.12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740312.47</v>
      </c>
      <c r="K123" s="45">
        <f t="shared" si="22"/>
        <v>740312.47</v>
      </c>
    </row>
    <row r="124" spans="1:11" ht="18.75" customHeight="1">
      <c r="A124" s="40" t="s">
        <v>127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40" t="s">
        <v>128</v>
      </c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2014-09-08T18:29:59Z</dcterms:modified>
  <cp:category/>
  <cp:version/>
  <cp:contentType/>
  <cp:contentStatus/>
</cp:coreProperties>
</file>