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<sst xmlns="http://schemas.openxmlformats.org/spreadsheetml/2006/main" count="127" uniqueCount="127">
  <si>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</si>
  <si>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</si>
  <si>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</si>
  <si>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</si>
  <si>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</si>
  <si>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</si>
  <si>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</si>
  <si>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</si>
  <si>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</si>
  <si>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</si>
  <si>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</si>
  <si>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</si>
  <si>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</si>
  <si>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</si>
  <si>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</si>
  <si>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</si>
  <si>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</si>
  <si>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</si>
  <si>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</si>
  <si>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</si>
  <si>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</si>
  <si>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</si>
  <si>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</si>
  <si>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</si>
  <si>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</si>
  <si>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</si>
  <si>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</si>
  <si>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</si>
  <si>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</si>
  <si>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</si>
  <si>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</si>
  <si>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</si>
  <si>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</si>
  <si>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</si>
  <si>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</si>
  <si>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</si>
  <si>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</si>
  <si>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</si>
  <si>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</si>
  <si>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</si>
  <si>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</si>
  <si>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</si>
  <si>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</si>
  <si>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</si>
  <si>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</si>
  <si>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</si>
  <si>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</si>
  <si>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</si>
  <si>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</si>
  <si>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</si>
  <si>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</si>
  <si>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</si>
  <si>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</si>
  <si>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</si>
  <si>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</si>
  <si>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</si>
  <si>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</si>
  <si>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</si>
  <si>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</si>
  <si>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</si>
  <si>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</si>
  <si>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</si>
  <si>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</si>
  <si>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</si>
  <si>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</si>
  <si>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</si>
  <si>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</si>
  <si>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</si>
  <si>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</si>
  <si>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</si>
  <si>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</si>
  <si>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</si>
  <si>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</si>
  <si>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</si>
  <si>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</si>
  <si>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</si>
  <si>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</si>
  <si>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</si>
  <si>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</si>
  <si>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</si>
  <si>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</si>
  <si>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</si>
  <si>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</si>
  <si>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</si>
  <si>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</si>
  <si>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</si>
  <si>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</si>
  <si>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</si>
  <si>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</si>
  <si>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</si>
  <si>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</si>
  <si>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</si>
  <si>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</si>
  <si>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</si>
  <si>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</si>
  <si>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</si>
  <si>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</si>
  <si>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</si>
  <si>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</si>
  <si>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</si>
  <si>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</si>
  <si>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</si>
  <si>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</si>
  <si>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</si>
  <si>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</si>
  <si>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</si>
  <si>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</si>
  <si>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</si>
  <si>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</si>
  <si>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</si>
  <si>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</si>
  <si>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</si>
  <si>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</si>
  <si>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</si>
  <si>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</si>
  <si>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</si>
  <si>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</si>
  <si>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</si>
  <si>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</si>
  <si>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</si>
  <si>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</si>
  <si>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</si>
  <si>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</si>
  <si>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</si>
  <si>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</si>
  <si>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</si>
  <si>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01/09/14 - VENCIMENTO 08/09/14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</si>
</sst>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B1">
      <selection activeCell="G9" sqref="G9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591129</v>
      </c>
      <c r="C7" s="9">
        <f t="shared" si="0"/>
        <v>798152</v>
      </c>
      <c r="D7" s="9">
        <f t="shared" si="0"/>
        <v>815562</v>
      </c>
      <c r="E7" s="9">
        <f t="shared" si="0"/>
        <v>549455</v>
      </c>
      <c r="F7" s="9">
        <f t="shared" si="0"/>
        <v>747611</v>
      </c>
      <c r="G7" s="9">
        <f t="shared" si="0"/>
        <v>1195784</v>
      </c>
      <c r="H7" s="9">
        <f t="shared" si="0"/>
        <v>563387</v>
      </c>
      <c r="I7" s="9">
        <f t="shared" si="0"/>
        <v>127744</v>
      </c>
      <c r="J7" s="9">
        <f t="shared" si="0"/>
        <v>302251</v>
      </c>
      <c r="K7" s="9">
        <f t="shared" si="0"/>
        <v>5691075</v>
      </c>
      <c r="L7" s="53"/>
    </row>
    <row r="8" spans="1:11" ht="17.25" customHeight="1">
      <c r="A8" s="10" t="s">
        <v>121</v>
      </c>
      <c r="B8" s="11">
        <f>B9+B12+B16</f>
        <v>356134</v>
      </c>
      <c r="C8" s="11">
        <f aca="true" t="shared" si="1" ref="C8:J8">C9+C12+C16</f>
        <v>488661</v>
      </c>
      <c r="D8" s="11">
        <f t="shared" si="1"/>
        <v>465949</v>
      </c>
      <c r="E8" s="11">
        <f t="shared" si="1"/>
        <v>326874</v>
      </c>
      <c r="F8" s="11">
        <f t="shared" si="1"/>
        <v>423207</v>
      </c>
      <c r="G8" s="11">
        <f t="shared" si="1"/>
        <v>658190</v>
      </c>
      <c r="H8" s="11">
        <f t="shared" si="1"/>
        <v>351144</v>
      </c>
      <c r="I8" s="11">
        <f t="shared" si="1"/>
        <v>69371</v>
      </c>
      <c r="J8" s="11">
        <f t="shared" si="1"/>
        <v>171192</v>
      </c>
      <c r="K8" s="11">
        <f>SUM(B8:J8)</f>
        <v>3310722</v>
      </c>
    </row>
    <row r="9" spans="1:11" ht="17.25" customHeight="1">
      <c r="A9" s="15" t="s">
        <v>17</v>
      </c>
      <c r="B9" s="13">
        <f>+B10+B11</f>
        <v>54880</v>
      </c>
      <c r="C9" s="13">
        <f aca="true" t="shared" si="2" ref="C9:J9">+C10+C11</f>
        <v>77780</v>
      </c>
      <c r="D9" s="13">
        <f t="shared" si="2"/>
        <v>67864</v>
      </c>
      <c r="E9" s="13">
        <f t="shared" si="2"/>
        <v>48537</v>
      </c>
      <c r="F9" s="13">
        <f t="shared" si="2"/>
        <v>57580</v>
      </c>
      <c r="G9" s="13">
        <f t="shared" si="2"/>
        <v>71790</v>
      </c>
      <c r="H9" s="13">
        <f t="shared" si="2"/>
        <v>63859</v>
      </c>
      <c r="I9" s="13">
        <f t="shared" si="2"/>
        <v>12092</v>
      </c>
      <c r="J9" s="13">
        <f t="shared" si="2"/>
        <v>22190</v>
      </c>
      <c r="K9" s="11">
        <f>SUM(B9:J9)</f>
        <v>476572</v>
      </c>
    </row>
    <row r="10" spans="1:11" ht="17.25" customHeight="1">
      <c r="A10" s="30" t="s">
        <v>18</v>
      </c>
      <c r="B10" s="13">
        <v>54880</v>
      </c>
      <c r="C10" s="13">
        <v>77780</v>
      </c>
      <c r="D10" s="13">
        <v>67864</v>
      </c>
      <c r="E10" s="13">
        <v>48537</v>
      </c>
      <c r="F10" s="13">
        <v>57580</v>
      </c>
      <c r="G10" s="13">
        <v>71790</v>
      </c>
      <c r="H10" s="13">
        <v>63859</v>
      </c>
      <c r="I10" s="13">
        <v>12092</v>
      </c>
      <c r="J10" s="13">
        <v>22190</v>
      </c>
      <c r="K10" s="11">
        <f>SUM(B10:J10)</f>
        <v>476572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291307</v>
      </c>
      <c r="C12" s="17">
        <f t="shared" si="3"/>
        <v>396581</v>
      </c>
      <c r="D12" s="17">
        <f t="shared" si="3"/>
        <v>385826</v>
      </c>
      <c r="E12" s="17">
        <f t="shared" si="3"/>
        <v>269769</v>
      </c>
      <c r="F12" s="17">
        <f t="shared" si="3"/>
        <v>354037</v>
      </c>
      <c r="G12" s="17">
        <f t="shared" si="3"/>
        <v>567631</v>
      </c>
      <c r="H12" s="17">
        <f t="shared" si="3"/>
        <v>278356</v>
      </c>
      <c r="I12" s="17">
        <f t="shared" si="3"/>
        <v>54876</v>
      </c>
      <c r="J12" s="17">
        <f t="shared" si="3"/>
        <v>144307</v>
      </c>
      <c r="K12" s="11">
        <f aca="true" t="shared" si="4" ref="K12:K27">SUM(B12:J12)</f>
        <v>2742690</v>
      </c>
    </row>
    <row r="13" spans="1:13" ht="17.25" customHeight="1">
      <c r="A13" s="14" t="s">
        <v>20</v>
      </c>
      <c r="B13" s="13">
        <v>127039</v>
      </c>
      <c r="C13" s="13">
        <v>182983</v>
      </c>
      <c r="D13" s="13">
        <v>184294</v>
      </c>
      <c r="E13" s="13">
        <v>127915</v>
      </c>
      <c r="F13" s="13">
        <v>165998</v>
      </c>
      <c r="G13" s="13">
        <v>257779</v>
      </c>
      <c r="H13" s="13">
        <v>121574</v>
      </c>
      <c r="I13" s="13">
        <v>27633</v>
      </c>
      <c r="J13" s="13">
        <v>69284</v>
      </c>
      <c r="K13" s="11">
        <f t="shared" si="4"/>
        <v>1264499</v>
      </c>
      <c r="L13" s="53"/>
      <c r="M13" s="54"/>
    </row>
    <row r="14" spans="1:12" ht="17.25" customHeight="1">
      <c r="A14" s="14" t="s">
        <v>21</v>
      </c>
      <c r="B14" s="13">
        <v>130667</v>
      </c>
      <c r="C14" s="13">
        <v>163931</v>
      </c>
      <c r="D14" s="13">
        <v>155858</v>
      </c>
      <c r="E14" s="13">
        <v>112447</v>
      </c>
      <c r="F14" s="13">
        <v>149827</v>
      </c>
      <c r="G14" s="13">
        <v>258845</v>
      </c>
      <c r="H14" s="13">
        <v>124304</v>
      </c>
      <c r="I14" s="13">
        <v>19931</v>
      </c>
      <c r="J14" s="13">
        <v>58088</v>
      </c>
      <c r="K14" s="11">
        <f t="shared" si="4"/>
        <v>1173898</v>
      </c>
      <c r="L14" s="53"/>
    </row>
    <row r="15" spans="1:11" ht="17.25" customHeight="1">
      <c r="A15" s="14" t="s">
        <v>22</v>
      </c>
      <c r="B15" s="13">
        <v>33601</v>
      </c>
      <c r="C15" s="13">
        <v>49667</v>
      </c>
      <c r="D15" s="13">
        <v>45674</v>
      </c>
      <c r="E15" s="13">
        <v>29407</v>
      </c>
      <c r="F15" s="13">
        <v>38212</v>
      </c>
      <c r="G15" s="13">
        <v>51007</v>
      </c>
      <c r="H15" s="13">
        <v>32478</v>
      </c>
      <c r="I15" s="13">
        <v>7312</v>
      </c>
      <c r="J15" s="13">
        <v>16935</v>
      </c>
      <c r="K15" s="11">
        <f t="shared" si="4"/>
        <v>304293</v>
      </c>
    </row>
    <row r="16" spans="1:11" ht="17.25" customHeight="1">
      <c r="A16" s="15" t="s">
        <v>117</v>
      </c>
      <c r="B16" s="13">
        <f>B17+B18+B19</f>
        <v>9947</v>
      </c>
      <c r="C16" s="13">
        <f aca="true" t="shared" si="5" ref="C16:J16">C17+C18+C19</f>
        <v>14300</v>
      </c>
      <c r="D16" s="13">
        <f t="shared" si="5"/>
        <v>12259</v>
      </c>
      <c r="E16" s="13">
        <f t="shared" si="5"/>
        <v>8568</v>
      </c>
      <c r="F16" s="13">
        <f t="shared" si="5"/>
        <v>11590</v>
      </c>
      <c r="G16" s="13">
        <f t="shared" si="5"/>
        <v>18769</v>
      </c>
      <c r="H16" s="13">
        <f t="shared" si="5"/>
        <v>8929</v>
      </c>
      <c r="I16" s="13">
        <f t="shared" si="5"/>
        <v>2403</v>
      </c>
      <c r="J16" s="13">
        <f t="shared" si="5"/>
        <v>4695</v>
      </c>
      <c r="K16" s="11">
        <f t="shared" si="4"/>
        <v>91460</v>
      </c>
    </row>
    <row r="17" spans="1:11" ht="17.25" customHeight="1">
      <c r="A17" s="14" t="s">
        <v>118</v>
      </c>
      <c r="B17" s="13">
        <v>3986</v>
      </c>
      <c r="C17" s="13">
        <v>5999</v>
      </c>
      <c r="D17" s="13">
        <v>4955</v>
      </c>
      <c r="E17" s="13">
        <v>3850</v>
      </c>
      <c r="F17" s="13">
        <v>5030</v>
      </c>
      <c r="G17" s="13">
        <v>8710</v>
      </c>
      <c r="H17" s="13">
        <v>4256</v>
      </c>
      <c r="I17" s="13">
        <v>1069</v>
      </c>
      <c r="J17" s="13">
        <v>1990</v>
      </c>
      <c r="K17" s="11">
        <f t="shared" si="4"/>
        <v>39845</v>
      </c>
    </row>
    <row r="18" spans="1:11" ht="17.25" customHeight="1">
      <c r="A18" s="14" t="s">
        <v>119</v>
      </c>
      <c r="B18" s="13">
        <v>268</v>
      </c>
      <c r="C18" s="13">
        <v>384</v>
      </c>
      <c r="D18" s="13">
        <v>409</v>
      </c>
      <c r="E18" s="13">
        <v>312</v>
      </c>
      <c r="F18" s="13">
        <v>402</v>
      </c>
      <c r="G18" s="13">
        <v>709</v>
      </c>
      <c r="H18" s="13">
        <v>329</v>
      </c>
      <c r="I18" s="13">
        <v>77</v>
      </c>
      <c r="J18" s="13">
        <v>161</v>
      </c>
      <c r="K18" s="11">
        <f t="shared" si="4"/>
        <v>3051</v>
      </c>
    </row>
    <row r="19" spans="1:11" ht="17.25" customHeight="1">
      <c r="A19" s="14" t="s">
        <v>120</v>
      </c>
      <c r="B19" s="13">
        <v>5693</v>
      </c>
      <c r="C19" s="13">
        <v>7917</v>
      </c>
      <c r="D19" s="13">
        <v>6895</v>
      </c>
      <c r="E19" s="13">
        <v>4406</v>
      </c>
      <c r="F19" s="13">
        <v>6158</v>
      </c>
      <c r="G19" s="13">
        <v>9350</v>
      </c>
      <c r="H19" s="13">
        <v>4344</v>
      </c>
      <c r="I19" s="13">
        <v>1257</v>
      </c>
      <c r="J19" s="13">
        <v>2544</v>
      </c>
      <c r="K19" s="11">
        <f t="shared" si="4"/>
        <v>48564</v>
      </c>
    </row>
    <row r="20" spans="1:11" ht="17.25" customHeight="1">
      <c r="A20" s="16" t="s">
        <v>23</v>
      </c>
      <c r="B20" s="11">
        <f>+B21+B22+B23</f>
        <v>187584</v>
      </c>
      <c r="C20" s="11">
        <f aca="true" t="shared" si="6" ref="C20:J20">+C21+C22+C23</f>
        <v>231419</v>
      </c>
      <c r="D20" s="11">
        <f t="shared" si="6"/>
        <v>255947</v>
      </c>
      <c r="E20" s="11">
        <f t="shared" si="6"/>
        <v>166074</v>
      </c>
      <c r="F20" s="11">
        <f t="shared" si="6"/>
        <v>256725</v>
      </c>
      <c r="G20" s="11">
        <f t="shared" si="6"/>
        <v>459293</v>
      </c>
      <c r="H20" s="11">
        <f t="shared" si="6"/>
        <v>166642</v>
      </c>
      <c r="I20" s="11">
        <f t="shared" si="6"/>
        <v>41166</v>
      </c>
      <c r="J20" s="11">
        <f t="shared" si="6"/>
        <v>91828</v>
      </c>
      <c r="K20" s="11">
        <f t="shared" si="4"/>
        <v>1856678</v>
      </c>
    </row>
    <row r="21" spans="1:12" ht="17.25" customHeight="1">
      <c r="A21" s="12" t="s">
        <v>24</v>
      </c>
      <c r="B21" s="13">
        <v>94451</v>
      </c>
      <c r="C21" s="13">
        <v>127011</v>
      </c>
      <c r="D21" s="13">
        <v>141378</v>
      </c>
      <c r="E21" s="13">
        <v>91487</v>
      </c>
      <c r="F21" s="13">
        <v>139547</v>
      </c>
      <c r="G21" s="13">
        <v>236472</v>
      </c>
      <c r="H21" s="13">
        <v>90476</v>
      </c>
      <c r="I21" s="13">
        <v>24046</v>
      </c>
      <c r="J21" s="13">
        <v>49656</v>
      </c>
      <c r="K21" s="11">
        <f t="shared" si="4"/>
        <v>994524</v>
      </c>
      <c r="L21" s="53"/>
    </row>
    <row r="22" spans="1:12" ht="17.25" customHeight="1">
      <c r="A22" s="12" t="s">
        <v>25</v>
      </c>
      <c r="B22" s="13">
        <v>76180</v>
      </c>
      <c r="C22" s="13">
        <v>83118</v>
      </c>
      <c r="D22" s="13">
        <v>90804</v>
      </c>
      <c r="E22" s="13">
        <v>61458</v>
      </c>
      <c r="F22" s="13">
        <v>96302</v>
      </c>
      <c r="G22" s="13">
        <v>190447</v>
      </c>
      <c r="H22" s="13">
        <v>62111</v>
      </c>
      <c r="I22" s="13">
        <v>13300</v>
      </c>
      <c r="J22" s="13">
        <v>33272</v>
      </c>
      <c r="K22" s="11">
        <f t="shared" si="4"/>
        <v>706992</v>
      </c>
      <c r="L22" s="53"/>
    </row>
    <row r="23" spans="1:11" ht="17.25" customHeight="1">
      <c r="A23" s="12" t="s">
        <v>26</v>
      </c>
      <c r="B23" s="13">
        <v>16953</v>
      </c>
      <c r="C23" s="13">
        <v>21290</v>
      </c>
      <c r="D23" s="13">
        <v>23765</v>
      </c>
      <c r="E23" s="13">
        <v>13129</v>
      </c>
      <c r="F23" s="13">
        <v>20876</v>
      </c>
      <c r="G23" s="13">
        <v>32374</v>
      </c>
      <c r="H23" s="13">
        <v>14055</v>
      </c>
      <c r="I23" s="13">
        <v>3820</v>
      </c>
      <c r="J23" s="13">
        <v>8900</v>
      </c>
      <c r="K23" s="11">
        <f t="shared" si="4"/>
        <v>155162</v>
      </c>
    </row>
    <row r="24" spans="1:11" ht="17.25" customHeight="1">
      <c r="A24" s="16" t="s">
        <v>27</v>
      </c>
      <c r="B24" s="13">
        <v>47411</v>
      </c>
      <c r="C24" s="13">
        <v>78072</v>
      </c>
      <c r="D24" s="13">
        <v>93666</v>
      </c>
      <c r="E24" s="13">
        <v>56507</v>
      </c>
      <c r="F24" s="13">
        <v>67679</v>
      </c>
      <c r="G24" s="13">
        <v>78301</v>
      </c>
      <c r="H24" s="13">
        <v>38818</v>
      </c>
      <c r="I24" s="13">
        <v>17207</v>
      </c>
      <c r="J24" s="13">
        <v>39231</v>
      </c>
      <c r="K24" s="11">
        <f t="shared" si="4"/>
        <v>516892</v>
      </c>
    </row>
    <row r="25" spans="1:12" ht="17.25" customHeight="1">
      <c r="A25" s="12" t="s">
        <v>28</v>
      </c>
      <c r="B25" s="13">
        <v>30343</v>
      </c>
      <c r="C25" s="13">
        <v>49966</v>
      </c>
      <c r="D25" s="13">
        <v>59946</v>
      </c>
      <c r="E25" s="13">
        <v>36164</v>
      </c>
      <c r="F25" s="13">
        <v>43315</v>
      </c>
      <c r="G25" s="13">
        <v>50113</v>
      </c>
      <c r="H25" s="13">
        <v>24844</v>
      </c>
      <c r="I25" s="13">
        <v>11012</v>
      </c>
      <c r="J25" s="13">
        <v>25108</v>
      </c>
      <c r="K25" s="11">
        <f t="shared" si="4"/>
        <v>330811</v>
      </c>
      <c r="L25" s="53"/>
    </row>
    <row r="26" spans="1:12" ht="17.25" customHeight="1">
      <c r="A26" s="12" t="s">
        <v>29</v>
      </c>
      <c r="B26" s="13">
        <v>17068</v>
      </c>
      <c r="C26" s="13">
        <v>28106</v>
      </c>
      <c r="D26" s="13">
        <v>33720</v>
      </c>
      <c r="E26" s="13">
        <v>20343</v>
      </c>
      <c r="F26" s="13">
        <v>24364</v>
      </c>
      <c r="G26" s="13">
        <v>28188</v>
      </c>
      <c r="H26" s="13">
        <v>13974</v>
      </c>
      <c r="I26" s="13">
        <v>6195</v>
      </c>
      <c r="J26" s="13">
        <v>14123</v>
      </c>
      <c r="K26" s="11">
        <f t="shared" si="4"/>
        <v>186081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6783</v>
      </c>
      <c r="I27" s="11">
        <v>0</v>
      </c>
      <c r="J27" s="11">
        <v>0</v>
      </c>
      <c r="K27" s="11">
        <f t="shared" si="4"/>
        <v>6783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11590.51</v>
      </c>
      <c r="I35" s="19">
        <v>0</v>
      </c>
      <c r="J35" s="19">
        <v>0</v>
      </c>
      <c r="K35" s="23">
        <f>SUM(B35:J35)</f>
        <v>11590.51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1443947.58</v>
      </c>
      <c r="C47" s="22">
        <f aca="true" t="shared" si="9" ref="C47:H47">+C48+C56</f>
        <v>2219995.3000000003</v>
      </c>
      <c r="D47" s="22">
        <f t="shared" si="9"/>
        <v>2573709.04</v>
      </c>
      <c r="E47" s="22">
        <f t="shared" si="9"/>
        <v>1469765.43</v>
      </c>
      <c r="F47" s="22">
        <f t="shared" si="9"/>
        <v>1933917.24</v>
      </c>
      <c r="G47" s="22">
        <f t="shared" si="9"/>
        <v>2660529.54</v>
      </c>
      <c r="H47" s="22">
        <f t="shared" si="9"/>
        <v>1451534.5</v>
      </c>
      <c r="I47" s="22">
        <f>+I48+I56</f>
        <v>572382.54</v>
      </c>
      <c r="J47" s="22">
        <f>+J48+J56</f>
        <v>816213.65</v>
      </c>
      <c r="K47" s="22">
        <f>SUM(B47:J47)</f>
        <v>15141994.819999998</v>
      </c>
    </row>
    <row r="48" spans="1:11" ht="17.25" customHeight="1">
      <c r="A48" s="16" t="s">
        <v>48</v>
      </c>
      <c r="B48" s="23">
        <f>SUM(B49:B55)</f>
        <v>1426808.07</v>
      </c>
      <c r="C48" s="23">
        <f aca="true" t="shared" si="10" ref="C48:H48">SUM(C49:C55)</f>
        <v>2197397.06</v>
      </c>
      <c r="D48" s="23">
        <f t="shared" si="10"/>
        <v>2550833.27</v>
      </c>
      <c r="E48" s="23">
        <f t="shared" si="10"/>
        <v>1448363.38</v>
      </c>
      <c r="F48" s="23">
        <f t="shared" si="10"/>
        <v>1913136.55</v>
      </c>
      <c r="G48" s="23">
        <f t="shared" si="10"/>
        <v>2632398.9</v>
      </c>
      <c r="H48" s="23">
        <f t="shared" si="10"/>
        <v>1433691.98</v>
      </c>
      <c r="I48" s="23">
        <f>SUM(I49:I55)</f>
        <v>572382.54</v>
      </c>
      <c r="J48" s="23">
        <f>SUM(J49:J55)</f>
        <v>802990.23</v>
      </c>
      <c r="K48" s="23">
        <f aca="true" t="shared" si="11" ref="K48:K56">SUM(B48:J48)</f>
        <v>14978001.98</v>
      </c>
    </row>
    <row r="49" spans="1:11" ht="17.25" customHeight="1">
      <c r="A49" s="35" t="s">
        <v>49</v>
      </c>
      <c r="B49" s="23">
        <f aca="true" t="shared" si="12" ref="B49:H49">ROUND(B30*B7,2)</f>
        <v>1426808.07</v>
      </c>
      <c r="C49" s="23">
        <f t="shared" si="12"/>
        <v>2192523.54</v>
      </c>
      <c r="D49" s="23">
        <f t="shared" si="12"/>
        <v>2550833.27</v>
      </c>
      <c r="E49" s="23">
        <f t="shared" si="12"/>
        <v>1448363.38</v>
      </c>
      <c r="F49" s="23">
        <f t="shared" si="12"/>
        <v>1913136.55</v>
      </c>
      <c r="G49" s="23">
        <f t="shared" si="12"/>
        <v>2632398.9</v>
      </c>
      <c r="H49" s="23">
        <f t="shared" si="12"/>
        <v>1422101.47</v>
      </c>
      <c r="I49" s="23">
        <f>ROUND(I30*I7,2)</f>
        <v>572382.54</v>
      </c>
      <c r="J49" s="23">
        <f>ROUND(J30*J7,2)</f>
        <v>802990.23</v>
      </c>
      <c r="K49" s="23">
        <f t="shared" si="11"/>
        <v>14961537.950000003</v>
      </c>
    </row>
    <row r="50" spans="1:11" ht="17.25" customHeight="1">
      <c r="A50" s="35" t="s">
        <v>50</v>
      </c>
      <c r="B50" s="19">
        <v>0</v>
      </c>
      <c r="C50" s="23">
        <f>ROUND(C31*C7,2)</f>
        <v>4873.52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4873.52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11590.51</v>
      </c>
      <c r="I53" s="32">
        <f>+I35</f>
        <v>0</v>
      </c>
      <c r="J53" s="32">
        <f>+J35</f>
        <v>0</v>
      </c>
      <c r="K53" s="23">
        <f t="shared" si="11"/>
        <v>11590.51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17842.52</v>
      </c>
      <c r="I56" s="19">
        <v>0</v>
      </c>
      <c r="J56" s="37">
        <v>13223.42</v>
      </c>
      <c r="K56" s="37">
        <f t="shared" si="11"/>
        <v>163992.84000000003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-249307.71</v>
      </c>
      <c r="C60" s="36">
        <f t="shared" si="13"/>
        <v>-260525.4</v>
      </c>
      <c r="D60" s="36">
        <f t="shared" si="13"/>
        <v>-254143.79</v>
      </c>
      <c r="E60" s="36">
        <f t="shared" si="13"/>
        <v>-272548.62</v>
      </c>
      <c r="F60" s="36">
        <f t="shared" si="13"/>
        <v>-266859.9</v>
      </c>
      <c r="G60" s="36">
        <f t="shared" si="13"/>
        <v>-308934.54</v>
      </c>
      <c r="H60" s="36">
        <f t="shared" si="13"/>
        <v>-204866.62</v>
      </c>
      <c r="I60" s="36">
        <f t="shared" si="13"/>
        <v>-80210.06</v>
      </c>
      <c r="J60" s="36">
        <f t="shared" si="13"/>
        <v>-91810.14</v>
      </c>
      <c r="K60" s="36">
        <f>SUM(B60:J60)</f>
        <v>-1989206.78</v>
      </c>
    </row>
    <row r="61" spans="1:11" ht="18.75" customHeight="1">
      <c r="A61" s="16" t="s">
        <v>82</v>
      </c>
      <c r="B61" s="36">
        <f aca="true" t="shared" si="14" ref="B61:J61">B62+B63+B64+B65+B66+B67</f>
        <v>-235839.97</v>
      </c>
      <c r="C61" s="36">
        <f t="shared" si="14"/>
        <v>-240811.44</v>
      </c>
      <c r="D61" s="36">
        <f t="shared" si="14"/>
        <v>-234540.28</v>
      </c>
      <c r="E61" s="36">
        <f t="shared" si="14"/>
        <v>-247388.76</v>
      </c>
      <c r="F61" s="36">
        <f t="shared" si="14"/>
        <v>-248655.72</v>
      </c>
      <c r="G61" s="36">
        <f t="shared" si="14"/>
        <v>-281775.55</v>
      </c>
      <c r="H61" s="36">
        <f t="shared" si="14"/>
        <v>-191577</v>
      </c>
      <c r="I61" s="36">
        <f t="shared" si="14"/>
        <v>-36276</v>
      </c>
      <c r="J61" s="36">
        <f t="shared" si="14"/>
        <v>-66570</v>
      </c>
      <c r="K61" s="36">
        <f aca="true" t="shared" si="15" ref="K61:K92">SUM(B61:J61)</f>
        <v>-1783434.7200000002</v>
      </c>
    </row>
    <row r="62" spans="1:11" ht="18.75" customHeight="1">
      <c r="A62" s="12" t="s">
        <v>83</v>
      </c>
      <c r="B62" s="36">
        <f>-ROUND(B9*$D$3,2)</f>
        <v>-164640</v>
      </c>
      <c r="C62" s="36">
        <f aca="true" t="shared" si="16" ref="C62:J62">-ROUND(C9*$D$3,2)</f>
        <v>-233340</v>
      </c>
      <c r="D62" s="36">
        <f t="shared" si="16"/>
        <v>-203592</v>
      </c>
      <c r="E62" s="36">
        <f t="shared" si="16"/>
        <v>-145611</v>
      </c>
      <c r="F62" s="36">
        <f t="shared" si="16"/>
        <v>-172740</v>
      </c>
      <c r="G62" s="36">
        <f t="shared" si="16"/>
        <v>-215370</v>
      </c>
      <c r="H62" s="36">
        <f t="shared" si="16"/>
        <v>-191577</v>
      </c>
      <c r="I62" s="36">
        <f t="shared" si="16"/>
        <v>-36276</v>
      </c>
      <c r="J62" s="36">
        <f t="shared" si="16"/>
        <v>-66570</v>
      </c>
      <c r="K62" s="36">
        <f t="shared" si="15"/>
        <v>-1429716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-477</v>
      </c>
      <c r="C64" s="36">
        <v>-96</v>
      </c>
      <c r="D64" s="36">
        <v>-243</v>
      </c>
      <c r="E64" s="36">
        <v>-591</v>
      </c>
      <c r="F64" s="36">
        <v>-411</v>
      </c>
      <c r="G64" s="36">
        <v>-288</v>
      </c>
      <c r="H64" s="36">
        <v>0</v>
      </c>
      <c r="I64" s="36">
        <v>0</v>
      </c>
      <c r="J64" s="36">
        <v>0</v>
      </c>
      <c r="K64" s="36">
        <f t="shared" si="15"/>
        <v>-2106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-70722.97</v>
      </c>
      <c r="C66" s="48">
        <v>-7347.44</v>
      </c>
      <c r="D66" s="48">
        <v>-30705.28</v>
      </c>
      <c r="E66" s="48">
        <v>-101186.76</v>
      </c>
      <c r="F66" s="48">
        <v>-75504.72</v>
      </c>
      <c r="G66" s="48">
        <v>-66117.55</v>
      </c>
      <c r="H66" s="19">
        <v>0</v>
      </c>
      <c r="I66" s="19">
        <v>0</v>
      </c>
      <c r="J66" s="19">
        <v>0</v>
      </c>
      <c r="K66" s="36">
        <f t="shared" si="15"/>
        <v>-351584.72000000003</v>
      </c>
    </row>
    <row r="67" spans="1:11" ht="18.75" customHeight="1">
      <c r="A67" s="12" t="s">
        <v>61</v>
      </c>
      <c r="B67" s="19">
        <v>0</v>
      </c>
      <c r="C67" s="19">
        <v>-28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-25159.86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-43934.06</v>
      </c>
      <c r="J68" s="36">
        <f t="shared" si="17"/>
        <v>-24241.78</v>
      </c>
      <c r="K68" s="36">
        <f t="shared" si="15"/>
        <v>-204773.7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-12199.05</v>
      </c>
      <c r="F92" s="19">
        <v>0</v>
      </c>
      <c r="G92" s="19">
        <v>0</v>
      </c>
      <c r="H92" s="19">
        <v>0</v>
      </c>
      <c r="I92" s="49">
        <v>-7212.02</v>
      </c>
      <c r="J92" s="49">
        <v>-14610.22</v>
      </c>
      <c r="K92" s="49">
        <f t="shared" si="15"/>
        <v>-34021.29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1194639.87</v>
      </c>
      <c r="C97" s="24">
        <f t="shared" si="19"/>
        <v>1959469.9000000001</v>
      </c>
      <c r="D97" s="24">
        <f t="shared" si="19"/>
        <v>2319565.2500000005</v>
      </c>
      <c r="E97" s="24">
        <f t="shared" si="19"/>
        <v>1197216.8099999998</v>
      </c>
      <c r="F97" s="24">
        <f t="shared" si="19"/>
        <v>1667057.34</v>
      </c>
      <c r="G97" s="24">
        <f t="shared" si="19"/>
        <v>2351595</v>
      </c>
      <c r="H97" s="24">
        <f t="shared" si="19"/>
        <v>1246667.88</v>
      </c>
      <c r="I97" s="24">
        <f>+I98+I99</f>
        <v>492172.48000000004</v>
      </c>
      <c r="J97" s="24">
        <f>+J98+J99</f>
        <v>724403.51</v>
      </c>
      <c r="K97" s="49">
        <f t="shared" si="18"/>
        <v>13152788.040000001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1177500.36</v>
      </c>
      <c r="C98" s="24">
        <f t="shared" si="20"/>
        <v>1936871.6600000001</v>
      </c>
      <c r="D98" s="24">
        <f t="shared" si="20"/>
        <v>2296689.4800000004</v>
      </c>
      <c r="E98" s="24">
        <f t="shared" si="20"/>
        <v>1175814.7599999998</v>
      </c>
      <c r="F98" s="24">
        <f t="shared" si="20"/>
        <v>1646276.6500000001</v>
      </c>
      <c r="G98" s="24">
        <f t="shared" si="20"/>
        <v>2323464.36</v>
      </c>
      <c r="H98" s="24">
        <f t="shared" si="20"/>
        <v>1228825.3599999999</v>
      </c>
      <c r="I98" s="24">
        <f t="shared" si="20"/>
        <v>492172.48000000004</v>
      </c>
      <c r="J98" s="24">
        <f t="shared" si="20"/>
        <v>712178.45</v>
      </c>
      <c r="K98" s="49">
        <f t="shared" si="18"/>
        <v>12989793.56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17842.52</v>
      </c>
      <c r="I99" s="19">
        <f t="shared" si="21"/>
        <v>0</v>
      </c>
      <c r="J99" s="24">
        <f t="shared" si="21"/>
        <v>12225.06</v>
      </c>
      <c r="K99" s="49">
        <f t="shared" si="18"/>
        <v>162994.48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13152788.049999999</v>
      </c>
      <c r="L105" s="55"/>
    </row>
    <row r="106" spans="1:11" ht="18.75" customHeight="1">
      <c r="A106" s="26" t="s">
        <v>78</v>
      </c>
      <c r="B106" s="27">
        <v>149999.29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149999.29</v>
      </c>
    </row>
    <row r="107" spans="1:11" ht="18.75" customHeight="1">
      <c r="A107" s="26" t="s">
        <v>79</v>
      </c>
      <c r="B107" s="27">
        <v>1044640.58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1044640.58</v>
      </c>
    </row>
    <row r="108" spans="1:11" ht="18.75" customHeight="1">
      <c r="A108" s="26" t="s">
        <v>80</v>
      </c>
      <c r="B108" s="41">
        <v>0</v>
      </c>
      <c r="C108" s="27">
        <f>+C97</f>
        <v>1959469.9000000001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1959469.9000000001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2319565.2500000005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2319565.2500000005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1197216.8099999998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1197216.8099999998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314326.89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314326.89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596437.11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596437.11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756293.35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756293.35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684395.77</v>
      </c>
      <c r="H115" s="41">
        <v>0</v>
      </c>
      <c r="I115" s="41">
        <v>0</v>
      </c>
      <c r="J115" s="41">
        <v>0</v>
      </c>
      <c r="K115" s="42">
        <f t="shared" si="22"/>
        <v>684395.77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55204.25</v>
      </c>
      <c r="H116" s="41">
        <v>0</v>
      </c>
      <c r="I116" s="41">
        <v>0</v>
      </c>
      <c r="J116" s="41">
        <v>0</v>
      </c>
      <c r="K116" s="42">
        <f t="shared" si="22"/>
        <v>55204.25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380734.28</v>
      </c>
      <c r="H117" s="41">
        <v>0</v>
      </c>
      <c r="I117" s="41">
        <v>0</v>
      </c>
      <c r="J117" s="41">
        <v>0</v>
      </c>
      <c r="K117" s="42">
        <f t="shared" si="22"/>
        <v>380734.28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344619.83</v>
      </c>
      <c r="H118" s="41">
        <v>0</v>
      </c>
      <c r="I118" s="41">
        <v>0</v>
      </c>
      <c r="J118" s="41">
        <v>0</v>
      </c>
      <c r="K118" s="42">
        <f t="shared" si="22"/>
        <v>344619.83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886640.87</v>
      </c>
      <c r="H119" s="41">
        <v>0</v>
      </c>
      <c r="I119" s="41">
        <v>0</v>
      </c>
      <c r="J119" s="41">
        <v>0</v>
      </c>
      <c r="K119" s="42">
        <f t="shared" si="22"/>
        <v>886640.87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447928.46</v>
      </c>
      <c r="I120" s="41">
        <v>0</v>
      </c>
      <c r="J120" s="41">
        <v>0</v>
      </c>
      <c r="K120" s="42">
        <f t="shared" si="22"/>
        <v>447928.46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798739.42</v>
      </c>
      <c r="I121" s="41">
        <v>0</v>
      </c>
      <c r="J121" s="41">
        <v>0</v>
      </c>
      <c r="K121" s="42">
        <f t="shared" si="22"/>
        <v>798739.42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492172.48</v>
      </c>
      <c r="J122" s="41">
        <v>0</v>
      </c>
      <c r="K122" s="42">
        <f t="shared" si="22"/>
        <v>492172.48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724403.51</v>
      </c>
      <c r="K123" s="45">
        <f t="shared" si="22"/>
        <v>724403.51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2014-09-05T18:18:49Z</dcterms:modified>
  <cp:category/>
  <cp:version/>
  <cp:contentType/>
  <cp:contentStatus/>
</cp:coreProperties>
</file>