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<sst xmlns="http://schemas.openxmlformats.org/spreadsheetml/2006/main" count="98" uniqueCount="98">
  <si>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</si>
  <si>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</si>
  <si>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</si>
  <si>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</si>
  <si>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</si>
  <si>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</si>
  <si>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</si>
  <si>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</si>
  <si>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</si>
  <si>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</si>
  <si>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</si>
  <si>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</si>
  <si>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</si>
  <si>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</si>
  <si>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</si>
  <si>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</si>
  <si>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</si>
  <si>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</si>
  <si>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</si>
  <si>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</si>
  <si>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</si>
  <si>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</si>
  <si>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</si>
  <si>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</si>
  <si>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</si>
  <si>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</si>
  <si>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</si>
  <si>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</si>
  <si>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</si>
  <si>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</si>
  <si>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</si>
  <si>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</si>
  <si>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</si>
  <si>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</si>
  <si>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</si>
  <si>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</si>
  <si>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</si>
  <si>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</si>
  <si>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</si>
  <si>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</si>
  <si>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</si>
  <si>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</si>
  <si>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</si>
  <si>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</si>
  <si>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</si>
  <si>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</si>
  <si>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</si>
  <si>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</si>
  <si>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</si>
  <si>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</si>
  <si>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</si>
  <si>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</si>
  <si>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</si>
  <si>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</si>
  <si>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</si>
  <si>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</si>
  <si>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</si>
  <si>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</si>
  <si>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</si>
  <si>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</si>
  <si>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</si>
  <si>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</si>
  <si>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</si>
  <si>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</si>
  <si>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</si>
  <si>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</si>
  <si>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</si>
  <si>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</si>
  <si>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</si>
  <si>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</si>
  <si>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</si>
  <si>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</si>
  <si>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</si>
  <si>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</si>
  <si>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</si>
  <si>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</si>
  <si>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</si>
  <si>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</si>
  <si>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</si>
  <si>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</si>
  <si>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</si>
  <si>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</si>
  <si>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</si>
  <si>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</si>
  <si>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</si>
  <si>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</si>
  <si>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</si>
  <si>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</si>
  <si>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</si>
  <si>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</si>
  <si>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</si>
  <si>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</si>
  <si>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</si>
  <si>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</si>
  <si>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</si>
  <si>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</si>
  <si>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</si>
  <si>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31/05/14 - VENCIMENTO 06/06/14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</si>
</sst>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370639</v>
      </c>
      <c r="C7" s="10">
        <f aca="true" t="shared" si="0" ref="C7:I7">C8+C20+C24</f>
        <v>274590</v>
      </c>
      <c r="D7" s="10">
        <f t="shared" si="0"/>
        <v>432073</v>
      </c>
      <c r="E7" s="10">
        <f t="shared" si="0"/>
        <v>530583</v>
      </c>
      <c r="F7" s="10">
        <f t="shared" si="0"/>
        <v>311534</v>
      </c>
      <c r="G7" s="10">
        <f t="shared" si="0"/>
        <v>527628</v>
      </c>
      <c r="H7" s="10">
        <f t="shared" si="0"/>
        <v>310459</v>
      </c>
      <c r="I7" s="10">
        <f t="shared" si="0"/>
        <v>177800</v>
      </c>
      <c r="J7" s="10">
        <f>+J8+J20+J24</f>
        <v>2935306</v>
      </c>
      <c r="L7" s="42"/>
    </row>
    <row r="8" spans="1:10" ht="15.75">
      <c r="A8" s="11" t="s">
        <v>96</v>
      </c>
      <c r="B8" s="12">
        <f>+B9+B12+B16</f>
        <v>214439</v>
      </c>
      <c r="C8" s="12">
        <f aca="true" t="shared" si="1" ref="C8:I8">+C9+C12+C16</f>
        <v>166971</v>
      </c>
      <c r="D8" s="12">
        <f t="shared" si="1"/>
        <v>275728</v>
      </c>
      <c r="E8" s="12">
        <f t="shared" si="1"/>
        <v>316681</v>
      </c>
      <c r="F8" s="12">
        <f t="shared" si="1"/>
        <v>184178</v>
      </c>
      <c r="G8" s="12">
        <f t="shared" si="1"/>
        <v>315528</v>
      </c>
      <c r="H8" s="12">
        <f t="shared" si="1"/>
        <v>175115</v>
      </c>
      <c r="I8" s="12">
        <f t="shared" si="1"/>
        <v>112329</v>
      </c>
      <c r="J8" s="12">
        <f>SUM(B8:I8)</f>
        <v>1760969</v>
      </c>
    </row>
    <row r="9" spans="1:10" ht="15.75">
      <c r="A9" s="13" t="s">
        <v>22</v>
      </c>
      <c r="B9" s="14">
        <v>33628</v>
      </c>
      <c r="C9" s="14">
        <v>33211</v>
      </c>
      <c r="D9" s="14">
        <v>40192</v>
      </c>
      <c r="E9" s="14">
        <v>43763</v>
      </c>
      <c r="F9" s="14">
        <v>34960</v>
      </c>
      <c r="G9" s="14">
        <v>43775</v>
      </c>
      <c r="H9" s="14">
        <v>22317</v>
      </c>
      <c r="I9" s="14">
        <v>21253</v>
      </c>
      <c r="J9" s="12">
        <f aca="true" t="shared" si="2" ref="J9:J19">SUM(B9:I9)</f>
        <v>273099</v>
      </c>
    </row>
    <row r="10" spans="1:10" ht="15.75">
      <c r="A10" s="15" t="s">
        <v>23</v>
      </c>
      <c r="B10" s="14">
        <f>+B9-B11</f>
        <v>33628</v>
      </c>
      <c r="C10" s="14">
        <f aca="true" t="shared" si="3" ref="C10:I10">+C9-C11</f>
        <v>33211</v>
      </c>
      <c r="D10" s="14">
        <f t="shared" si="3"/>
        <v>40192</v>
      </c>
      <c r="E10" s="14">
        <f t="shared" si="3"/>
        <v>43763</v>
      </c>
      <c r="F10" s="14">
        <f t="shared" si="3"/>
        <v>34960</v>
      </c>
      <c r="G10" s="14">
        <f t="shared" si="3"/>
        <v>43775</v>
      </c>
      <c r="H10" s="14">
        <f t="shared" si="3"/>
        <v>22317</v>
      </c>
      <c r="I10" s="14">
        <f t="shared" si="3"/>
        <v>21253</v>
      </c>
      <c r="J10" s="12">
        <f t="shared" si="2"/>
        <v>273099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175503</v>
      </c>
      <c r="C12" s="14">
        <f aca="true" t="shared" si="4" ref="C12:I12">C13+C14+C15</f>
        <v>129938</v>
      </c>
      <c r="D12" s="14">
        <f t="shared" si="4"/>
        <v>230157</v>
      </c>
      <c r="E12" s="14">
        <f t="shared" si="4"/>
        <v>265212</v>
      </c>
      <c r="F12" s="14">
        <f t="shared" si="4"/>
        <v>144905</v>
      </c>
      <c r="G12" s="14">
        <f t="shared" si="4"/>
        <v>265455</v>
      </c>
      <c r="H12" s="14">
        <f t="shared" si="4"/>
        <v>149101</v>
      </c>
      <c r="I12" s="14">
        <f t="shared" si="4"/>
        <v>89370</v>
      </c>
      <c r="J12" s="12">
        <f t="shared" si="2"/>
        <v>1449641</v>
      </c>
    </row>
    <row r="13" spans="1:10" ht="15.75">
      <c r="A13" s="15" t="s">
        <v>25</v>
      </c>
      <c r="B13" s="14">
        <v>83566</v>
      </c>
      <c r="C13" s="14">
        <v>64917</v>
      </c>
      <c r="D13" s="14">
        <v>111377</v>
      </c>
      <c r="E13" s="14">
        <v>130013</v>
      </c>
      <c r="F13" s="14">
        <v>72904</v>
      </c>
      <c r="G13" s="14">
        <v>130189</v>
      </c>
      <c r="H13" s="14">
        <v>71348</v>
      </c>
      <c r="I13" s="14">
        <v>42228</v>
      </c>
      <c r="J13" s="12">
        <f t="shared" si="2"/>
        <v>706542</v>
      </c>
    </row>
    <row r="14" spans="1:10" ht="15.75">
      <c r="A14" s="15" t="s">
        <v>26</v>
      </c>
      <c r="B14" s="14">
        <v>78368</v>
      </c>
      <c r="C14" s="14">
        <v>54037</v>
      </c>
      <c r="D14" s="14">
        <v>101991</v>
      </c>
      <c r="E14" s="14">
        <v>114269</v>
      </c>
      <c r="F14" s="14">
        <v>60706</v>
      </c>
      <c r="G14" s="14">
        <v>116129</v>
      </c>
      <c r="H14" s="14">
        <v>67351</v>
      </c>
      <c r="I14" s="14">
        <v>41750</v>
      </c>
      <c r="J14" s="12">
        <f t="shared" si="2"/>
        <v>634601</v>
      </c>
    </row>
    <row r="15" spans="1:10" ht="15.75">
      <c r="A15" s="15" t="s">
        <v>27</v>
      </c>
      <c r="B15" s="14">
        <v>13569</v>
      </c>
      <c r="C15" s="14">
        <v>10984</v>
      </c>
      <c r="D15" s="14">
        <v>16789</v>
      </c>
      <c r="E15" s="14">
        <v>20930</v>
      </c>
      <c r="F15" s="14">
        <v>11295</v>
      </c>
      <c r="G15" s="14">
        <v>19137</v>
      </c>
      <c r="H15" s="14">
        <v>10402</v>
      </c>
      <c r="I15" s="14">
        <v>5392</v>
      </c>
      <c r="J15" s="12">
        <f t="shared" si="2"/>
        <v>108498</v>
      </c>
    </row>
    <row r="16" spans="1:10" ht="15.75">
      <c r="A16" s="16" t="s">
        <v>95</v>
      </c>
      <c r="B16" s="14">
        <f>B17+B18+B19</f>
        <v>5308</v>
      </c>
      <c r="C16" s="14">
        <f aca="true" t="shared" si="5" ref="C16:I16">C17+C18+C19</f>
        <v>3822</v>
      </c>
      <c r="D16" s="14">
        <f t="shared" si="5"/>
        <v>5379</v>
      </c>
      <c r="E16" s="14">
        <f t="shared" si="5"/>
        <v>7706</v>
      </c>
      <c r="F16" s="14">
        <f t="shared" si="5"/>
        <v>4313</v>
      </c>
      <c r="G16" s="14">
        <f t="shared" si="5"/>
        <v>6298</v>
      </c>
      <c r="H16" s="14">
        <f t="shared" si="5"/>
        <v>3697</v>
      </c>
      <c r="I16" s="14">
        <f t="shared" si="5"/>
        <v>1706</v>
      </c>
      <c r="J16" s="12">
        <f t="shared" si="2"/>
        <v>38229</v>
      </c>
    </row>
    <row r="17" spans="1:10" ht="15.75">
      <c r="A17" s="15" t="s">
        <v>92</v>
      </c>
      <c r="B17" s="14">
        <v>2076</v>
      </c>
      <c r="C17" s="14">
        <v>1597</v>
      </c>
      <c r="D17" s="14">
        <v>2138</v>
      </c>
      <c r="E17" s="14">
        <v>3209</v>
      </c>
      <c r="F17" s="14">
        <v>1883</v>
      </c>
      <c r="G17" s="14">
        <v>2771</v>
      </c>
      <c r="H17" s="14">
        <v>1755</v>
      </c>
      <c r="I17" s="14">
        <v>785</v>
      </c>
      <c r="J17" s="12">
        <f t="shared" si="2"/>
        <v>16214</v>
      </c>
    </row>
    <row r="18" spans="1:10" ht="15.75">
      <c r="A18" s="15" t="s">
        <v>93</v>
      </c>
      <c r="B18" s="14">
        <v>112</v>
      </c>
      <c r="C18" s="14">
        <v>97</v>
      </c>
      <c r="D18" s="14">
        <v>154</v>
      </c>
      <c r="E18" s="14">
        <v>174</v>
      </c>
      <c r="F18" s="14">
        <v>151</v>
      </c>
      <c r="G18" s="14">
        <v>233</v>
      </c>
      <c r="H18" s="14">
        <v>102</v>
      </c>
      <c r="I18" s="14">
        <v>66</v>
      </c>
      <c r="J18" s="12">
        <f t="shared" si="2"/>
        <v>1089</v>
      </c>
    </row>
    <row r="19" spans="1:10" ht="15.75">
      <c r="A19" s="15" t="s">
        <v>94</v>
      </c>
      <c r="B19" s="14">
        <v>3120</v>
      </c>
      <c r="C19" s="14">
        <v>2128</v>
      </c>
      <c r="D19" s="14">
        <v>3087</v>
      </c>
      <c r="E19" s="14">
        <v>4323</v>
      </c>
      <c r="F19" s="14">
        <v>2279</v>
      </c>
      <c r="G19" s="14">
        <v>3294</v>
      </c>
      <c r="H19" s="14">
        <v>1840</v>
      </c>
      <c r="I19" s="14">
        <v>855</v>
      </c>
      <c r="J19" s="12">
        <f t="shared" si="2"/>
        <v>20926</v>
      </c>
    </row>
    <row r="20" spans="1:10" ht="15.75">
      <c r="A20" s="17" t="s">
        <v>28</v>
      </c>
      <c r="B20" s="18">
        <f>B21+B22+B23</f>
        <v>113934</v>
      </c>
      <c r="C20" s="18">
        <f aca="true" t="shared" si="6" ref="C20:I20">C21+C22+C23</f>
        <v>73860</v>
      </c>
      <c r="D20" s="18">
        <f t="shared" si="6"/>
        <v>101967</v>
      </c>
      <c r="E20" s="18">
        <f t="shared" si="6"/>
        <v>142237</v>
      </c>
      <c r="F20" s="18">
        <f t="shared" si="6"/>
        <v>88228</v>
      </c>
      <c r="G20" s="18">
        <f t="shared" si="6"/>
        <v>156377</v>
      </c>
      <c r="H20" s="18">
        <f t="shared" si="6"/>
        <v>108894</v>
      </c>
      <c r="I20" s="18">
        <f t="shared" si="6"/>
        <v>53521</v>
      </c>
      <c r="J20" s="12">
        <f aca="true" t="shared" si="7" ref="J20:J26">SUM(B20:I20)</f>
        <v>839018</v>
      </c>
    </row>
    <row r="21" spans="1:10" ht="18.75" customHeight="1">
      <c r="A21" s="13" t="s">
        <v>29</v>
      </c>
      <c r="B21" s="14">
        <v>59007</v>
      </c>
      <c r="C21" s="14">
        <v>42122</v>
      </c>
      <c r="D21" s="14">
        <v>56008</v>
      </c>
      <c r="E21" s="14">
        <v>78420</v>
      </c>
      <c r="F21" s="14">
        <v>50032</v>
      </c>
      <c r="G21" s="14">
        <v>84997</v>
      </c>
      <c r="H21" s="14">
        <v>56653</v>
      </c>
      <c r="I21" s="14">
        <v>28370</v>
      </c>
      <c r="J21" s="12">
        <f t="shared" si="7"/>
        <v>455609</v>
      </c>
    </row>
    <row r="22" spans="1:10" ht="18.75" customHeight="1">
      <c r="A22" s="13" t="s">
        <v>30</v>
      </c>
      <c r="B22" s="14">
        <v>47183</v>
      </c>
      <c r="C22" s="14">
        <v>26411</v>
      </c>
      <c r="D22" s="14">
        <v>39247</v>
      </c>
      <c r="E22" s="14">
        <v>53649</v>
      </c>
      <c r="F22" s="14">
        <v>32566</v>
      </c>
      <c r="G22" s="14">
        <v>61882</v>
      </c>
      <c r="H22" s="14">
        <v>45857</v>
      </c>
      <c r="I22" s="14">
        <v>22388</v>
      </c>
      <c r="J22" s="12">
        <f t="shared" si="7"/>
        <v>329183</v>
      </c>
    </row>
    <row r="23" spans="1:10" ht="18.75" customHeight="1">
      <c r="A23" s="13" t="s">
        <v>31</v>
      </c>
      <c r="B23" s="14">
        <v>7744</v>
      </c>
      <c r="C23" s="14">
        <v>5327</v>
      </c>
      <c r="D23" s="14">
        <v>6712</v>
      </c>
      <c r="E23" s="14">
        <v>10168</v>
      </c>
      <c r="F23" s="14">
        <v>5630</v>
      </c>
      <c r="G23" s="14">
        <v>9498</v>
      </c>
      <c r="H23" s="14">
        <v>6384</v>
      </c>
      <c r="I23" s="14">
        <v>2763</v>
      </c>
      <c r="J23" s="12">
        <f t="shared" si="7"/>
        <v>54226</v>
      </c>
    </row>
    <row r="24" spans="1:10" ht="18.75" customHeight="1">
      <c r="A24" s="17" t="s">
        <v>32</v>
      </c>
      <c r="B24" s="14">
        <f>B25+B26</f>
        <v>42266</v>
      </c>
      <c r="C24" s="14">
        <f aca="true" t="shared" si="8" ref="C24:I24">C25+C26</f>
        <v>33759</v>
      </c>
      <c r="D24" s="14">
        <f t="shared" si="8"/>
        <v>54378</v>
      </c>
      <c r="E24" s="14">
        <f t="shared" si="8"/>
        <v>71665</v>
      </c>
      <c r="F24" s="14">
        <f t="shared" si="8"/>
        <v>39128</v>
      </c>
      <c r="G24" s="14">
        <f t="shared" si="8"/>
        <v>55723</v>
      </c>
      <c r="H24" s="14">
        <f t="shared" si="8"/>
        <v>26450</v>
      </c>
      <c r="I24" s="14">
        <f t="shared" si="8"/>
        <v>11950</v>
      </c>
      <c r="J24" s="12">
        <f t="shared" si="7"/>
        <v>335319</v>
      </c>
    </row>
    <row r="25" spans="1:10" ht="18.75" customHeight="1">
      <c r="A25" s="13" t="s">
        <v>33</v>
      </c>
      <c r="B25" s="14">
        <v>27050</v>
      </c>
      <c r="C25" s="14">
        <v>21606</v>
      </c>
      <c r="D25" s="14">
        <v>34802</v>
      </c>
      <c r="E25" s="14">
        <v>45866</v>
      </c>
      <c r="F25" s="14">
        <v>25042</v>
      </c>
      <c r="G25" s="14">
        <v>35663</v>
      </c>
      <c r="H25" s="14">
        <v>16928</v>
      </c>
      <c r="I25" s="14">
        <v>7648</v>
      </c>
      <c r="J25" s="12">
        <f t="shared" si="7"/>
        <v>214605</v>
      </c>
    </row>
    <row r="26" spans="1:10" ht="18.75" customHeight="1">
      <c r="A26" s="13" t="s">
        <v>34</v>
      </c>
      <c r="B26" s="14">
        <v>15216</v>
      </c>
      <c r="C26" s="14">
        <v>12153</v>
      </c>
      <c r="D26" s="14">
        <v>19576</v>
      </c>
      <c r="E26" s="14">
        <v>25799</v>
      </c>
      <c r="F26" s="14">
        <v>14086</v>
      </c>
      <c r="G26" s="14">
        <v>20060</v>
      </c>
      <c r="H26" s="14">
        <v>9522</v>
      </c>
      <c r="I26" s="14">
        <v>4302</v>
      </c>
      <c r="J26" s="12">
        <f t="shared" si="7"/>
        <v>120714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0.9568850153383752</v>
      </c>
      <c r="C32" s="23">
        <f aca="true" t="shared" si="9" ref="C32:I32">(((+C$8+C$20)*C$29)+(C$24*C$30))/C$7</f>
        <v>0.954012484431334</v>
      </c>
      <c r="D32" s="23">
        <f t="shared" si="9"/>
        <v>0.9710284706519501</v>
      </c>
      <c r="E32" s="23">
        <f t="shared" si="9"/>
        <v>0.9630459115727418</v>
      </c>
      <c r="F32" s="23">
        <f t="shared" si="9"/>
        <v>0.9640287763133399</v>
      </c>
      <c r="G32" s="23">
        <f t="shared" si="9"/>
        <v>0.9673663888193955</v>
      </c>
      <c r="H32" s="23">
        <f t="shared" si="9"/>
        <v>0.912540765769393</v>
      </c>
      <c r="I32" s="23">
        <f t="shared" si="9"/>
        <v>0.9803426884139482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1.4969509179953542</v>
      </c>
      <c r="C35" s="26">
        <f aca="true" t="shared" si="10" ref="C35:I35">C32*C34</f>
        <v>1.467462003552278</v>
      </c>
      <c r="D35" s="26">
        <f t="shared" si="10"/>
        <v>1.5089782433931305</v>
      </c>
      <c r="E35" s="26">
        <f t="shared" si="10"/>
        <v>1.4958029098547825</v>
      </c>
      <c r="F35" s="26">
        <f t="shared" si="10"/>
        <v>1.4572258982752446</v>
      </c>
      <c r="G35" s="26">
        <f t="shared" si="10"/>
        <v>1.5326953064454503</v>
      </c>
      <c r="H35" s="26">
        <f t="shared" si="10"/>
        <v>1.65680901433091</v>
      </c>
      <c r="I35" s="26">
        <f t="shared" si="10"/>
        <v>1.8827481330989877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554828.39</v>
      </c>
      <c r="C41" s="29">
        <f aca="true" t="shared" si="13" ref="C41:I41">+C42+C43</f>
        <v>402950.39</v>
      </c>
      <c r="D41" s="29">
        <f t="shared" si="13"/>
        <v>651988.76</v>
      </c>
      <c r="E41" s="29">
        <f t="shared" si="13"/>
        <v>793647.6</v>
      </c>
      <c r="F41" s="29">
        <f t="shared" si="13"/>
        <v>453975.41</v>
      </c>
      <c r="G41" s="29">
        <f t="shared" si="13"/>
        <v>808692.96</v>
      </c>
      <c r="H41" s="29">
        <f t="shared" si="13"/>
        <v>514371.27</v>
      </c>
      <c r="I41" s="29">
        <f t="shared" si="13"/>
        <v>334752.62</v>
      </c>
      <c r="J41" s="29">
        <f t="shared" si="12"/>
        <v>4515207.4</v>
      </c>
      <c r="L41" s="43"/>
      <c r="M41" s="43"/>
    </row>
    <row r="42" spans="1:10" ht="15.75">
      <c r="A42" s="17" t="s">
        <v>72</v>
      </c>
      <c r="B42" s="30">
        <f>ROUND(+B7*B35,2)</f>
        <v>554828.39</v>
      </c>
      <c r="C42" s="30">
        <f aca="true" t="shared" si="14" ref="C42:I42">ROUND(+C7*C35,2)</f>
        <v>402950.39</v>
      </c>
      <c r="D42" s="30">
        <f t="shared" si="14"/>
        <v>651988.76</v>
      </c>
      <c r="E42" s="30">
        <f t="shared" si="14"/>
        <v>793647.6</v>
      </c>
      <c r="F42" s="30">
        <f t="shared" si="14"/>
        <v>453975.41</v>
      </c>
      <c r="G42" s="30">
        <f t="shared" si="14"/>
        <v>808692.96</v>
      </c>
      <c r="H42" s="30">
        <f t="shared" si="14"/>
        <v>514371.27</v>
      </c>
      <c r="I42" s="30">
        <f t="shared" si="14"/>
        <v>334752.62</v>
      </c>
      <c r="J42" s="30">
        <f>SUM(B42:I42)</f>
        <v>4515207.4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-100884</v>
      </c>
      <c r="C45" s="31">
        <f t="shared" si="16"/>
        <v>-99633</v>
      </c>
      <c r="D45" s="31">
        <f t="shared" si="16"/>
        <v>-120576</v>
      </c>
      <c r="E45" s="31">
        <f t="shared" si="16"/>
        <v>-131289</v>
      </c>
      <c r="F45" s="31">
        <f t="shared" si="16"/>
        <v>-104880</v>
      </c>
      <c r="G45" s="31">
        <f t="shared" si="16"/>
        <v>-131325</v>
      </c>
      <c r="H45" s="31">
        <f t="shared" si="16"/>
        <v>-66951</v>
      </c>
      <c r="I45" s="31">
        <f t="shared" si="16"/>
        <v>-63759</v>
      </c>
      <c r="J45" s="31">
        <f t="shared" si="16"/>
        <v>-819297</v>
      </c>
      <c r="L45" s="43"/>
    </row>
    <row r="46" spans="1:12" ht="15.75">
      <c r="A46" s="17" t="s">
        <v>42</v>
      </c>
      <c r="B46" s="32">
        <f>B47+B48</f>
        <v>-100884</v>
      </c>
      <c r="C46" s="32">
        <f aca="true" t="shared" si="17" ref="C46:I46">C47+C48</f>
        <v>-99633</v>
      </c>
      <c r="D46" s="32">
        <f t="shared" si="17"/>
        <v>-120576</v>
      </c>
      <c r="E46" s="32">
        <f t="shared" si="17"/>
        <v>-131289</v>
      </c>
      <c r="F46" s="32">
        <f t="shared" si="17"/>
        <v>-104880</v>
      </c>
      <c r="G46" s="32">
        <f t="shared" si="17"/>
        <v>-131325</v>
      </c>
      <c r="H46" s="32">
        <f t="shared" si="17"/>
        <v>-66951</v>
      </c>
      <c r="I46" s="32">
        <f t="shared" si="17"/>
        <v>-63759</v>
      </c>
      <c r="J46" s="31">
        <f t="shared" si="12"/>
        <v>-819297</v>
      </c>
      <c r="L46" s="43"/>
    </row>
    <row r="47" spans="1:12" ht="15.75">
      <c r="A47" s="13" t="s">
        <v>67</v>
      </c>
      <c r="B47" s="20">
        <f aca="true" t="shared" si="18" ref="B47:I47">ROUND(-B9*$D$3,2)</f>
        <v>-100884</v>
      </c>
      <c r="C47" s="20">
        <f t="shared" si="18"/>
        <v>-99633</v>
      </c>
      <c r="D47" s="20">
        <f t="shared" si="18"/>
        <v>-120576</v>
      </c>
      <c r="E47" s="20">
        <f t="shared" si="18"/>
        <v>-131289</v>
      </c>
      <c r="F47" s="20">
        <f t="shared" si="18"/>
        <v>-104880</v>
      </c>
      <c r="G47" s="20">
        <f t="shared" si="18"/>
        <v>-131325</v>
      </c>
      <c r="H47" s="20">
        <f t="shared" si="18"/>
        <v>-66951</v>
      </c>
      <c r="I47" s="20">
        <f t="shared" si="18"/>
        <v>-63759</v>
      </c>
      <c r="J47" s="57">
        <f t="shared" si="12"/>
        <v>-819297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453944.39</v>
      </c>
      <c r="C57" s="35">
        <f t="shared" si="21"/>
        <v>303317.39</v>
      </c>
      <c r="D57" s="35">
        <f t="shared" si="21"/>
        <v>531412.76</v>
      </c>
      <c r="E57" s="35">
        <f t="shared" si="21"/>
        <v>662358.6</v>
      </c>
      <c r="F57" s="35">
        <f t="shared" si="21"/>
        <v>349095.41</v>
      </c>
      <c r="G57" s="35">
        <f t="shared" si="21"/>
        <v>677367.96</v>
      </c>
      <c r="H57" s="35">
        <f t="shared" si="21"/>
        <v>447420.27</v>
      </c>
      <c r="I57" s="35">
        <f t="shared" si="21"/>
        <v>270993.62</v>
      </c>
      <c r="J57" s="35">
        <f>SUM(B57:I57)</f>
        <v>3695910.4000000004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3695910.3999999994</v>
      </c>
      <c r="L60" s="43"/>
    </row>
    <row r="61" spans="1:10" ht="17.25" customHeight="1">
      <c r="A61" s="17" t="s">
        <v>46</v>
      </c>
      <c r="B61" s="45">
        <v>86217.38</v>
      </c>
      <c r="C61" s="45">
        <v>78561.47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164778.85</v>
      </c>
    </row>
    <row r="62" spans="1:10" ht="17.25" customHeight="1">
      <c r="A62" s="17" t="s">
        <v>52</v>
      </c>
      <c r="B62" s="45">
        <v>367727.01</v>
      </c>
      <c r="C62" s="45">
        <v>224755.92</v>
      </c>
      <c r="D62" s="44">
        <v>0</v>
      </c>
      <c r="E62" s="45">
        <v>292668.37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885151.3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205506.51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205506.51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209773.6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209773.6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74516.97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74516.97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41615.68</v>
      </c>
      <c r="E66" s="44">
        <v>0</v>
      </c>
      <c r="F66" s="45">
        <v>58576.83</v>
      </c>
      <c r="G66" s="44">
        <v>0</v>
      </c>
      <c r="H66" s="44">
        <v>0</v>
      </c>
      <c r="I66" s="44">
        <v>0</v>
      </c>
      <c r="J66" s="35">
        <f t="shared" si="22"/>
        <v>100192.51000000001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216226.12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216226.12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131912.41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131912.41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21551.68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21551.68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290518.59</v>
      </c>
      <c r="G70" s="44">
        <v>0</v>
      </c>
      <c r="H70" s="44">
        <v>0</v>
      </c>
      <c r="I70" s="44">
        <v>0</v>
      </c>
      <c r="J70" s="35">
        <f t="shared" si="22"/>
        <v>290518.59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380488.49</v>
      </c>
      <c r="H71" s="45">
        <v>447420.27</v>
      </c>
      <c r="I71" s="44">
        <v>0</v>
      </c>
      <c r="J71" s="32">
        <f t="shared" si="22"/>
        <v>827908.76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296879.47</v>
      </c>
      <c r="H72" s="44">
        <v>0</v>
      </c>
      <c r="I72" s="44">
        <v>0</v>
      </c>
      <c r="J72" s="35">
        <f t="shared" si="22"/>
        <v>296879.47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92749.21</v>
      </c>
      <c r="J73" s="32">
        <f t="shared" si="22"/>
        <v>92749.21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178244.42</v>
      </c>
      <c r="J74" s="35">
        <f t="shared" si="22"/>
        <v>178244.42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1.5910377330439178</v>
      </c>
      <c r="C79" s="55">
        <v>1.5525989709272903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1.4760908374728474</v>
      </c>
      <c r="C80" s="55">
        <v>1.4376968219485102</v>
      </c>
      <c r="D80" s="55"/>
      <c r="E80" s="55">
        <v>1.5275330394537712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1.4128610130025694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1.4860024675043708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1.860379978154932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1.6346609170619522</v>
      </c>
      <c r="E84" s="55">
        <v>0</v>
      </c>
      <c r="F84" s="55">
        <v>1.5055024587792885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1.4740709793697948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1.4707758092319478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1.4581475955468841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1.4475856345719138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1.4741426919745033</v>
      </c>
      <c r="H89" s="55">
        <v>1.656809015039023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1.6079055338347168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1.8412796875494135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1.905640985352398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2014-06-05T19:23:35Z</dcterms:modified>
  <cp:category/>
  <cp:version/>
  <cp:contentType/>
  <cp:contentStatus/>
</cp:coreProperties>
</file>