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<sst xmlns="http://schemas.openxmlformats.org/spreadsheetml/2006/main" count="98" uniqueCount="98">
  <si>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</si>
  <si>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</si>
  <si>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</si>
  <si>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</si>
  <si>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</si>
  <si>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</si>
  <si>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</si>
  <si>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</si>
  <si>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</si>
  <si>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</si>
  <si>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</si>
  <si>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</si>
  <si>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</si>
  <si>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</si>
  <si>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</si>
  <si>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</si>
  <si>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</si>
  <si>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</si>
  <si>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</si>
  <si>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</si>
  <si>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</si>
  <si>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</si>
  <si>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</si>
  <si>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</si>
  <si>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</si>
  <si>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</si>
  <si>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</si>
  <si>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</si>
  <si>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</si>
  <si>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</si>
  <si>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</si>
  <si>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</si>
  <si>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</si>
  <si>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</si>
  <si>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</si>
  <si>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</si>
  <si>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</si>
  <si>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</si>
  <si>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</si>
  <si>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</si>
  <si>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</si>
  <si>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</si>
  <si>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</si>
  <si>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</si>
  <si>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</si>
  <si>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</si>
  <si>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</si>
  <si>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</si>
  <si>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</si>
  <si>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</si>
  <si>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</si>
  <si>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</si>
  <si>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</si>
  <si>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</si>
  <si>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</si>
  <si>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</si>
  <si>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</si>
  <si>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</si>
  <si>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</si>
  <si>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</si>
  <si>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</si>
  <si>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</si>
  <si>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</si>
  <si>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</si>
  <si>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</si>
  <si>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</si>
  <si>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</si>
  <si>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</si>
  <si>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</si>
  <si>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</si>
  <si>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</si>
  <si>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</si>
  <si>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</si>
  <si>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</si>
  <si>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</si>
  <si>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</si>
  <si>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</si>
  <si>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</si>
  <si>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</si>
  <si>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</si>
  <si>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</si>
  <si>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</si>
  <si>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</si>
  <si>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</si>
  <si>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</si>
  <si>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</si>
  <si>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</si>
  <si>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</si>
  <si>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</si>
  <si>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</si>
  <si>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</si>
  <si>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</si>
  <si>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</si>
  <si>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</si>
  <si>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</si>
  <si>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</si>
  <si>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</si>
  <si>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OPERAÇÃO 30/05/14 - VENCIMENTO 06/06/14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</si>
</sst>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43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96</xdr:row>
      <xdr:rowOff>0</xdr:rowOff>
    </xdr:from>
    <xdr:to>
      <xdr:col>2</xdr:col>
      <xdr:colOff>914400</xdr:colOff>
      <xdr:row>97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914400</xdr:colOff>
      <xdr:row>97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914400</xdr:colOff>
      <xdr:row>97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1">
      <c r="A2" s="64" t="s">
        <v>97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5" t="s">
        <v>18</v>
      </c>
      <c r="B4" s="65" t="s">
        <v>19</v>
      </c>
      <c r="C4" s="65"/>
      <c r="D4" s="65"/>
      <c r="E4" s="65"/>
      <c r="F4" s="65"/>
      <c r="G4" s="65"/>
      <c r="H4" s="65"/>
      <c r="I4" s="65"/>
      <c r="J4" s="66" t="s">
        <v>20</v>
      </c>
    </row>
    <row r="5" spans="1:10" ht="38.25">
      <c r="A5" s="65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5"/>
    </row>
    <row r="6" spans="1:10" ht="15.75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5"/>
    </row>
    <row r="7" spans="1:12" ht="15.75">
      <c r="A7" s="9" t="s">
        <v>21</v>
      </c>
      <c r="B7" s="10">
        <f>B8+B20+B24</f>
        <v>513378</v>
      </c>
      <c r="C7" s="10">
        <f aca="true" t="shared" si="0" ref="C7:I7">C8+C20+C24</f>
        <v>401719</v>
      </c>
      <c r="D7" s="10">
        <f t="shared" si="0"/>
        <v>589479</v>
      </c>
      <c r="E7" s="10">
        <f t="shared" si="0"/>
        <v>752188</v>
      </c>
      <c r="F7" s="10">
        <f t="shared" si="0"/>
        <v>453677</v>
      </c>
      <c r="G7" s="10">
        <f t="shared" si="0"/>
        <v>691448</v>
      </c>
      <c r="H7" s="10">
        <f t="shared" si="0"/>
        <v>378384</v>
      </c>
      <c r="I7" s="10">
        <f t="shared" si="0"/>
        <v>264554</v>
      </c>
      <c r="J7" s="10">
        <f>+J8+J20+J24</f>
        <v>4044827</v>
      </c>
      <c r="L7" s="42"/>
    </row>
    <row r="8" spans="1:10" ht="15.75">
      <c r="A8" s="11" t="s">
        <v>96</v>
      </c>
      <c r="B8" s="12">
        <f>+B9+B12+B16</f>
        <v>290732</v>
      </c>
      <c r="C8" s="12">
        <f aca="true" t="shared" si="1" ref="C8:I8">+C9+C12+C16</f>
        <v>240132</v>
      </c>
      <c r="D8" s="12">
        <f t="shared" si="1"/>
        <v>375853</v>
      </c>
      <c r="E8" s="12">
        <f t="shared" si="1"/>
        <v>446841</v>
      </c>
      <c r="F8" s="12">
        <f t="shared" si="1"/>
        <v>263197</v>
      </c>
      <c r="G8" s="12">
        <f t="shared" si="1"/>
        <v>408300</v>
      </c>
      <c r="H8" s="12">
        <f t="shared" si="1"/>
        <v>203588</v>
      </c>
      <c r="I8" s="12">
        <f t="shared" si="1"/>
        <v>162286</v>
      </c>
      <c r="J8" s="12">
        <f>SUM(B8:I8)</f>
        <v>2390929</v>
      </c>
    </row>
    <row r="9" spans="1:10" ht="15.75">
      <c r="A9" s="13" t="s">
        <v>22</v>
      </c>
      <c r="B9" s="14">
        <v>35518</v>
      </c>
      <c r="C9" s="14">
        <v>35443</v>
      </c>
      <c r="D9" s="14">
        <v>38370</v>
      </c>
      <c r="E9" s="14">
        <v>45478</v>
      </c>
      <c r="F9" s="14">
        <v>37923</v>
      </c>
      <c r="G9" s="14">
        <v>42870</v>
      </c>
      <c r="H9" s="14">
        <v>19876</v>
      </c>
      <c r="I9" s="14">
        <v>24279</v>
      </c>
      <c r="J9" s="12">
        <f aca="true" t="shared" si="2" ref="J9:J19">SUM(B9:I9)</f>
        <v>279757</v>
      </c>
    </row>
    <row r="10" spans="1:10" ht="15.75">
      <c r="A10" s="15" t="s">
        <v>23</v>
      </c>
      <c r="B10" s="14">
        <f>+B9-B11</f>
        <v>35518</v>
      </c>
      <c r="C10" s="14">
        <f aca="true" t="shared" si="3" ref="C10:I10">+C9-C11</f>
        <v>35443</v>
      </c>
      <c r="D10" s="14">
        <f t="shared" si="3"/>
        <v>38370</v>
      </c>
      <c r="E10" s="14">
        <f t="shared" si="3"/>
        <v>45478</v>
      </c>
      <c r="F10" s="14">
        <f t="shared" si="3"/>
        <v>37923</v>
      </c>
      <c r="G10" s="14">
        <f t="shared" si="3"/>
        <v>42870</v>
      </c>
      <c r="H10" s="14">
        <f t="shared" si="3"/>
        <v>19876</v>
      </c>
      <c r="I10" s="14">
        <f t="shared" si="3"/>
        <v>24279</v>
      </c>
      <c r="J10" s="12">
        <f t="shared" si="2"/>
        <v>279757</v>
      </c>
    </row>
    <row r="11" spans="1:10" ht="15.75">
      <c r="A11" s="15" t="s">
        <v>24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91</v>
      </c>
      <c r="B12" s="14">
        <f>B13+B14+B15</f>
        <v>248202</v>
      </c>
      <c r="C12" s="14">
        <f aca="true" t="shared" si="4" ref="C12:I12">C13+C14+C15</f>
        <v>198891</v>
      </c>
      <c r="D12" s="14">
        <f t="shared" si="4"/>
        <v>329814</v>
      </c>
      <c r="E12" s="14">
        <f t="shared" si="4"/>
        <v>390423</v>
      </c>
      <c r="F12" s="14">
        <f t="shared" si="4"/>
        <v>219002</v>
      </c>
      <c r="G12" s="14">
        <f t="shared" si="4"/>
        <v>357119</v>
      </c>
      <c r="H12" s="14">
        <f t="shared" si="4"/>
        <v>179253</v>
      </c>
      <c r="I12" s="14">
        <f t="shared" si="4"/>
        <v>135396</v>
      </c>
      <c r="J12" s="12">
        <f t="shared" si="2"/>
        <v>2058100</v>
      </c>
    </row>
    <row r="13" spans="1:10" ht="15.75">
      <c r="A13" s="15" t="s">
        <v>25</v>
      </c>
      <c r="B13" s="14">
        <v>116244</v>
      </c>
      <c r="C13" s="14">
        <v>95041</v>
      </c>
      <c r="D13" s="14">
        <v>156085</v>
      </c>
      <c r="E13" s="14">
        <v>186886</v>
      </c>
      <c r="F13" s="14">
        <v>108431</v>
      </c>
      <c r="G13" s="14">
        <v>173050</v>
      </c>
      <c r="H13" s="14">
        <v>86431</v>
      </c>
      <c r="I13" s="14">
        <v>65078</v>
      </c>
      <c r="J13" s="12">
        <f t="shared" si="2"/>
        <v>987246</v>
      </c>
    </row>
    <row r="14" spans="1:10" ht="15.75">
      <c r="A14" s="15" t="s">
        <v>26</v>
      </c>
      <c r="B14" s="14">
        <v>107603</v>
      </c>
      <c r="C14" s="14">
        <v>81841</v>
      </c>
      <c r="D14" s="14">
        <v>143602</v>
      </c>
      <c r="E14" s="14">
        <v>164415</v>
      </c>
      <c r="F14" s="14">
        <v>89019</v>
      </c>
      <c r="G14" s="14">
        <v>152594</v>
      </c>
      <c r="H14" s="14">
        <v>76204</v>
      </c>
      <c r="I14" s="14">
        <v>59698</v>
      </c>
      <c r="J14" s="12">
        <f t="shared" si="2"/>
        <v>874976</v>
      </c>
    </row>
    <row r="15" spans="1:10" ht="15.75">
      <c r="A15" s="15" t="s">
        <v>27</v>
      </c>
      <c r="B15" s="14">
        <v>24355</v>
      </c>
      <c r="C15" s="14">
        <v>22009</v>
      </c>
      <c r="D15" s="14">
        <v>30127</v>
      </c>
      <c r="E15" s="14">
        <v>39122</v>
      </c>
      <c r="F15" s="14">
        <v>21552</v>
      </c>
      <c r="G15" s="14">
        <v>31475</v>
      </c>
      <c r="H15" s="14">
        <v>16618</v>
      </c>
      <c r="I15" s="14">
        <v>10620</v>
      </c>
      <c r="J15" s="12">
        <f t="shared" si="2"/>
        <v>195878</v>
      </c>
    </row>
    <row r="16" spans="1:10" ht="15.75">
      <c r="A16" s="16" t="s">
        <v>95</v>
      </c>
      <c r="B16" s="14">
        <f>B17+B18+B19</f>
        <v>7012</v>
      </c>
      <c r="C16" s="14">
        <f aca="true" t="shared" si="5" ref="C16:I16">C17+C18+C19</f>
        <v>5798</v>
      </c>
      <c r="D16" s="14">
        <f t="shared" si="5"/>
        <v>7669</v>
      </c>
      <c r="E16" s="14">
        <f t="shared" si="5"/>
        <v>10940</v>
      </c>
      <c r="F16" s="14">
        <f t="shared" si="5"/>
        <v>6272</v>
      </c>
      <c r="G16" s="14">
        <f t="shared" si="5"/>
        <v>8311</v>
      </c>
      <c r="H16" s="14">
        <f t="shared" si="5"/>
        <v>4459</v>
      </c>
      <c r="I16" s="14">
        <f t="shared" si="5"/>
        <v>2611</v>
      </c>
      <c r="J16" s="12">
        <f t="shared" si="2"/>
        <v>53072</v>
      </c>
    </row>
    <row r="17" spans="1:10" ht="15.75">
      <c r="A17" s="15" t="s">
        <v>92</v>
      </c>
      <c r="B17" s="14">
        <v>2423</v>
      </c>
      <c r="C17" s="14">
        <v>2132</v>
      </c>
      <c r="D17" s="14">
        <v>2705</v>
      </c>
      <c r="E17" s="14">
        <v>4044</v>
      </c>
      <c r="F17" s="14">
        <v>2509</v>
      </c>
      <c r="G17" s="14">
        <v>3470</v>
      </c>
      <c r="H17" s="14">
        <v>1904</v>
      </c>
      <c r="I17" s="14">
        <v>1224</v>
      </c>
      <c r="J17" s="12">
        <f t="shared" si="2"/>
        <v>20411</v>
      </c>
    </row>
    <row r="18" spans="1:10" ht="15.75">
      <c r="A18" s="15" t="s">
        <v>93</v>
      </c>
      <c r="B18" s="14">
        <v>117</v>
      </c>
      <c r="C18" s="14">
        <v>113</v>
      </c>
      <c r="D18" s="14">
        <v>181</v>
      </c>
      <c r="E18" s="14">
        <v>271</v>
      </c>
      <c r="F18" s="14">
        <v>183</v>
      </c>
      <c r="G18" s="14">
        <v>251</v>
      </c>
      <c r="H18" s="14">
        <v>126</v>
      </c>
      <c r="I18" s="14">
        <v>79</v>
      </c>
      <c r="J18" s="12">
        <f t="shared" si="2"/>
        <v>1321</v>
      </c>
    </row>
    <row r="19" spans="1:10" ht="15.75">
      <c r="A19" s="15" t="s">
        <v>94</v>
      </c>
      <c r="B19" s="14">
        <v>4472</v>
      </c>
      <c r="C19" s="14">
        <v>3553</v>
      </c>
      <c r="D19" s="14">
        <v>4783</v>
      </c>
      <c r="E19" s="14">
        <v>6625</v>
      </c>
      <c r="F19" s="14">
        <v>3580</v>
      </c>
      <c r="G19" s="14">
        <v>4590</v>
      </c>
      <c r="H19" s="14">
        <v>2429</v>
      </c>
      <c r="I19" s="14">
        <v>1308</v>
      </c>
      <c r="J19" s="12">
        <f t="shared" si="2"/>
        <v>31340</v>
      </c>
    </row>
    <row r="20" spans="1:10" ht="15.75">
      <c r="A20" s="17" t="s">
        <v>28</v>
      </c>
      <c r="B20" s="18">
        <f>B21+B22+B23</f>
        <v>165010</v>
      </c>
      <c r="C20" s="18">
        <f aca="true" t="shared" si="6" ref="C20:I20">C21+C22+C23</f>
        <v>112690</v>
      </c>
      <c r="D20" s="18">
        <f t="shared" si="6"/>
        <v>138376</v>
      </c>
      <c r="E20" s="18">
        <f t="shared" si="6"/>
        <v>202861</v>
      </c>
      <c r="F20" s="18">
        <f t="shared" si="6"/>
        <v>134484</v>
      </c>
      <c r="G20" s="18">
        <f t="shared" si="6"/>
        <v>209275</v>
      </c>
      <c r="H20" s="18">
        <f t="shared" si="6"/>
        <v>140270</v>
      </c>
      <c r="I20" s="18">
        <f t="shared" si="6"/>
        <v>84807</v>
      </c>
      <c r="J20" s="12">
        <f aca="true" t="shared" si="7" ref="J20:J26">SUM(B20:I20)</f>
        <v>1187773</v>
      </c>
    </row>
    <row r="21" spans="1:10" ht="18.75" customHeight="1">
      <c r="A21" s="13" t="s">
        <v>29</v>
      </c>
      <c r="B21" s="14">
        <v>87130</v>
      </c>
      <c r="C21" s="14">
        <v>63840</v>
      </c>
      <c r="D21" s="14">
        <v>79805</v>
      </c>
      <c r="E21" s="14">
        <v>115798</v>
      </c>
      <c r="F21" s="14">
        <v>77771</v>
      </c>
      <c r="G21" s="14">
        <v>117644</v>
      </c>
      <c r="H21" s="14">
        <v>76238</v>
      </c>
      <c r="I21" s="14">
        <v>46422</v>
      </c>
      <c r="J21" s="12">
        <f t="shared" si="7"/>
        <v>664648</v>
      </c>
    </row>
    <row r="22" spans="1:10" ht="18.75" customHeight="1">
      <c r="A22" s="13" t="s">
        <v>30</v>
      </c>
      <c r="B22" s="14">
        <v>64284</v>
      </c>
      <c r="C22" s="14">
        <v>38577</v>
      </c>
      <c r="D22" s="14">
        <v>46944</v>
      </c>
      <c r="E22" s="14">
        <v>68991</v>
      </c>
      <c r="F22" s="14">
        <v>46402</v>
      </c>
      <c r="G22" s="14">
        <v>76017</v>
      </c>
      <c r="H22" s="14">
        <v>53886</v>
      </c>
      <c r="I22" s="14">
        <v>33098</v>
      </c>
      <c r="J22" s="12">
        <f t="shared" si="7"/>
        <v>428199</v>
      </c>
    </row>
    <row r="23" spans="1:10" ht="18.75" customHeight="1">
      <c r="A23" s="13" t="s">
        <v>31</v>
      </c>
      <c r="B23" s="14">
        <v>13596</v>
      </c>
      <c r="C23" s="14">
        <v>10273</v>
      </c>
      <c r="D23" s="14">
        <v>11627</v>
      </c>
      <c r="E23" s="14">
        <v>18072</v>
      </c>
      <c r="F23" s="14">
        <v>10311</v>
      </c>
      <c r="G23" s="14">
        <v>15614</v>
      </c>
      <c r="H23" s="14">
        <v>10146</v>
      </c>
      <c r="I23" s="14">
        <v>5287</v>
      </c>
      <c r="J23" s="12">
        <f t="shared" si="7"/>
        <v>94926</v>
      </c>
    </row>
    <row r="24" spans="1:10" ht="18.75" customHeight="1">
      <c r="A24" s="17" t="s">
        <v>32</v>
      </c>
      <c r="B24" s="14">
        <f>B25+B26</f>
        <v>57636</v>
      </c>
      <c r="C24" s="14">
        <f aca="true" t="shared" si="8" ref="C24:I24">C25+C26</f>
        <v>48897</v>
      </c>
      <c r="D24" s="14">
        <f t="shared" si="8"/>
        <v>75250</v>
      </c>
      <c r="E24" s="14">
        <f t="shared" si="8"/>
        <v>102486</v>
      </c>
      <c r="F24" s="14">
        <f t="shared" si="8"/>
        <v>55996</v>
      </c>
      <c r="G24" s="14">
        <f t="shared" si="8"/>
        <v>73873</v>
      </c>
      <c r="H24" s="14">
        <f t="shared" si="8"/>
        <v>34526</v>
      </c>
      <c r="I24" s="14">
        <f t="shared" si="8"/>
        <v>17461</v>
      </c>
      <c r="J24" s="12">
        <f t="shared" si="7"/>
        <v>466125</v>
      </c>
    </row>
    <row r="25" spans="1:10" ht="18.75" customHeight="1">
      <c r="A25" s="13" t="s">
        <v>33</v>
      </c>
      <c r="B25" s="14">
        <v>36887</v>
      </c>
      <c r="C25" s="14">
        <v>31294</v>
      </c>
      <c r="D25" s="14">
        <v>48160</v>
      </c>
      <c r="E25" s="14">
        <v>65591</v>
      </c>
      <c r="F25" s="14">
        <v>35837</v>
      </c>
      <c r="G25" s="14">
        <v>47279</v>
      </c>
      <c r="H25" s="14">
        <v>22097</v>
      </c>
      <c r="I25" s="14">
        <v>11175</v>
      </c>
      <c r="J25" s="12">
        <f t="shared" si="7"/>
        <v>298320</v>
      </c>
    </row>
    <row r="26" spans="1:10" ht="18.75" customHeight="1">
      <c r="A26" s="13" t="s">
        <v>34</v>
      </c>
      <c r="B26" s="14">
        <v>20749</v>
      </c>
      <c r="C26" s="14">
        <v>17603</v>
      </c>
      <c r="D26" s="14">
        <v>27090</v>
      </c>
      <c r="E26" s="14">
        <v>36895</v>
      </c>
      <c r="F26" s="14">
        <v>20159</v>
      </c>
      <c r="G26" s="14">
        <v>26594</v>
      </c>
      <c r="H26" s="14">
        <v>12429</v>
      </c>
      <c r="I26" s="14">
        <v>6286</v>
      </c>
      <c r="J26" s="12">
        <f t="shared" si="7"/>
        <v>167805</v>
      </c>
    </row>
    <row r="27" spans="1:10" ht="11.25" customHeight="1">
      <c r="A27" s="2"/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18.75" customHeight="1">
      <c r="A28" s="2" t="s">
        <v>69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1"/>
    </row>
    <row r="29" spans="1:10" ht="18.75" customHeight="1">
      <c r="A29" s="17" t="s">
        <v>35</v>
      </c>
      <c r="B29" s="22">
        <v>0.9774</v>
      </c>
      <c r="C29" s="22">
        <v>0.9839</v>
      </c>
      <c r="D29" s="22">
        <v>1</v>
      </c>
      <c r="E29" s="22">
        <v>0.9958</v>
      </c>
      <c r="F29" s="22">
        <v>1</v>
      </c>
      <c r="G29" s="22">
        <v>1</v>
      </c>
      <c r="H29" s="22">
        <v>0.9404</v>
      </c>
      <c r="I29" s="22">
        <v>0.9899</v>
      </c>
      <c r="J29" s="21"/>
    </row>
    <row r="30" spans="1:10" ht="18.75" customHeight="1">
      <c r="A30" s="17" t="s">
        <v>36</v>
      </c>
      <c r="B30" s="23">
        <v>0.7975</v>
      </c>
      <c r="C30" s="23">
        <v>0.7408</v>
      </c>
      <c r="D30" s="23">
        <v>0.7698</v>
      </c>
      <c r="E30" s="23">
        <v>0.7533</v>
      </c>
      <c r="F30" s="23">
        <v>0.7136</v>
      </c>
      <c r="G30" s="23">
        <v>0.691</v>
      </c>
      <c r="H30" s="23">
        <v>0.6134</v>
      </c>
      <c r="I30" s="24">
        <v>0.8477</v>
      </c>
      <c r="J30" s="14"/>
    </row>
    <row r="31" spans="1:10" ht="14.2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8.75" customHeight="1">
      <c r="A32" s="2" t="s">
        <v>70</v>
      </c>
      <c r="B32" s="23">
        <f>(((+B$8+B$20)*B$29)+(B$24*B$30))/B$7</f>
        <v>0.9572029592230287</v>
      </c>
      <c r="C32" s="23">
        <f aca="true" t="shared" si="9" ref="C32:I32">(((+C$8+C$20)*C$29)+(C$24*C$30))/C$7</f>
        <v>0.9543100112267531</v>
      </c>
      <c r="D32" s="23">
        <f t="shared" si="9"/>
        <v>0.9706137962505873</v>
      </c>
      <c r="E32" s="23">
        <f t="shared" si="9"/>
        <v>0.9627592508787697</v>
      </c>
      <c r="F32" s="23">
        <f t="shared" si="9"/>
        <v>0.9646505015682965</v>
      </c>
      <c r="G32" s="23">
        <f t="shared" si="9"/>
        <v>0.9669870228853074</v>
      </c>
      <c r="H32" s="23">
        <f t="shared" si="9"/>
        <v>0.9105625808702271</v>
      </c>
      <c r="I32" s="23">
        <f t="shared" si="9"/>
        <v>0.980514565646333</v>
      </c>
      <c r="J32" s="21"/>
    </row>
    <row r="33" spans="1:10" ht="12" customHeight="1">
      <c r="A33" s="17"/>
      <c r="B33" s="19"/>
      <c r="C33" s="19"/>
      <c r="D33" s="19"/>
      <c r="E33" s="19"/>
      <c r="F33" s="19"/>
      <c r="G33" s="19"/>
      <c r="H33" s="19"/>
      <c r="I33" s="19"/>
      <c r="J33" s="20"/>
    </row>
    <row r="34" spans="1:10" ht="18.75" customHeight="1">
      <c r="A34" s="2" t="s">
        <v>37</v>
      </c>
      <c r="B34" s="26">
        <v>1.5644</v>
      </c>
      <c r="C34" s="26">
        <v>1.5382</v>
      </c>
      <c r="D34" s="26">
        <v>1.554</v>
      </c>
      <c r="E34" s="26">
        <v>1.5532</v>
      </c>
      <c r="F34" s="26">
        <v>1.5116</v>
      </c>
      <c r="G34" s="26">
        <v>1.5844</v>
      </c>
      <c r="H34" s="26">
        <v>1.8156</v>
      </c>
      <c r="I34" s="26">
        <v>1.9205</v>
      </c>
      <c r="J34" s="27"/>
    </row>
    <row r="35" spans="1:10" ht="18.75" customHeight="1">
      <c r="A35" s="17" t="s">
        <v>71</v>
      </c>
      <c r="B35" s="26">
        <f>B32*B34</f>
        <v>1.497448309408506</v>
      </c>
      <c r="C35" s="26">
        <f aca="true" t="shared" si="10" ref="C35:I35">C32*C34</f>
        <v>1.4679196592689916</v>
      </c>
      <c r="D35" s="26">
        <f t="shared" si="10"/>
        <v>1.5083338393734127</v>
      </c>
      <c r="E35" s="26">
        <f t="shared" si="10"/>
        <v>1.495357668464905</v>
      </c>
      <c r="F35" s="26">
        <f t="shared" si="10"/>
        <v>1.458165698170637</v>
      </c>
      <c r="G35" s="26">
        <f t="shared" si="10"/>
        <v>1.532094239059481</v>
      </c>
      <c r="H35" s="26">
        <f t="shared" si="10"/>
        <v>1.6532174218279845</v>
      </c>
      <c r="I35" s="26">
        <f t="shared" si="10"/>
        <v>1.8830782233237826</v>
      </c>
      <c r="J35" s="27"/>
    </row>
    <row r="36" spans="1:10" ht="12" customHeight="1">
      <c r="A36" s="17"/>
      <c r="B36" s="19"/>
      <c r="C36" s="19"/>
      <c r="D36" s="19"/>
      <c r="E36" s="19"/>
      <c r="F36" s="19"/>
      <c r="G36" s="19"/>
      <c r="H36" s="19"/>
      <c r="I36" s="19"/>
      <c r="J36" s="20"/>
    </row>
    <row r="37" spans="1:10" ht="18.75" customHeight="1">
      <c r="A37" s="2" t="s">
        <v>88</v>
      </c>
      <c r="B37" s="21">
        <f>+B39</f>
        <v>0</v>
      </c>
      <c r="C37" s="21">
        <f aca="true" t="shared" si="11" ref="C37:I37">+C39</f>
        <v>0</v>
      </c>
      <c r="D37" s="21">
        <f t="shared" si="11"/>
        <v>0</v>
      </c>
      <c r="E37" s="21">
        <f t="shared" si="11"/>
        <v>0</v>
      </c>
      <c r="F37" s="21">
        <f t="shared" si="11"/>
        <v>0</v>
      </c>
      <c r="G37" s="21">
        <f t="shared" si="11"/>
        <v>0</v>
      </c>
      <c r="H37" s="21">
        <f t="shared" si="11"/>
        <v>0</v>
      </c>
      <c r="I37" s="21">
        <f t="shared" si="11"/>
        <v>0</v>
      </c>
      <c r="J37" s="21">
        <f aca="true" t="shared" si="12" ref="J37:J55">SUM(B37:I37)</f>
        <v>0</v>
      </c>
    </row>
    <row r="38" spans="1:10" ht="18.75" customHeight="1">
      <c r="A38" s="17" t="s">
        <v>38</v>
      </c>
      <c r="B38" s="58">
        <v>0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f t="shared" si="12"/>
        <v>0</v>
      </c>
    </row>
    <row r="39" spans="1:10" ht="18.75" customHeight="1">
      <c r="A39" s="17" t="s">
        <v>39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2"/>
        <v>0</v>
      </c>
    </row>
    <row r="40" spans="1:10" ht="15.75">
      <c r="A40" s="2"/>
      <c r="B40" s="19"/>
      <c r="C40" s="19"/>
      <c r="D40" s="19"/>
      <c r="E40" s="19"/>
      <c r="F40" s="19"/>
      <c r="G40" s="19"/>
      <c r="H40" s="19"/>
      <c r="I40" s="19"/>
      <c r="J40" s="20"/>
    </row>
    <row r="41" spans="1:13" ht="15.75">
      <c r="A41" s="28" t="s">
        <v>40</v>
      </c>
      <c r="B41" s="29">
        <f>+B42+B43</f>
        <v>768757.02</v>
      </c>
      <c r="C41" s="29">
        <f aca="true" t="shared" si="13" ref="C41:I41">+C42+C43</f>
        <v>589691.22</v>
      </c>
      <c r="D41" s="29">
        <f t="shared" si="13"/>
        <v>889131.12</v>
      </c>
      <c r="E41" s="29">
        <f t="shared" si="13"/>
        <v>1124790.09</v>
      </c>
      <c r="F41" s="29">
        <f t="shared" si="13"/>
        <v>661536.24</v>
      </c>
      <c r="G41" s="29">
        <f t="shared" si="13"/>
        <v>1059363.5</v>
      </c>
      <c r="H41" s="29">
        <f t="shared" si="13"/>
        <v>625551.02</v>
      </c>
      <c r="I41" s="29">
        <f t="shared" si="13"/>
        <v>498175.88</v>
      </c>
      <c r="J41" s="29">
        <f t="shared" si="12"/>
        <v>6216996.090000001</v>
      </c>
      <c r="L41" s="43"/>
      <c r="M41" s="43"/>
    </row>
    <row r="42" spans="1:10" ht="15.75">
      <c r="A42" s="17" t="s">
        <v>72</v>
      </c>
      <c r="B42" s="30">
        <f>ROUND(+B7*B35,2)</f>
        <v>768757.02</v>
      </c>
      <c r="C42" s="30">
        <f aca="true" t="shared" si="14" ref="C42:I42">ROUND(+C7*C35,2)</f>
        <v>589691.22</v>
      </c>
      <c r="D42" s="30">
        <f t="shared" si="14"/>
        <v>889131.12</v>
      </c>
      <c r="E42" s="30">
        <f t="shared" si="14"/>
        <v>1124790.09</v>
      </c>
      <c r="F42" s="30">
        <f t="shared" si="14"/>
        <v>661536.24</v>
      </c>
      <c r="G42" s="30">
        <f t="shared" si="14"/>
        <v>1059363.5</v>
      </c>
      <c r="H42" s="30">
        <f t="shared" si="14"/>
        <v>625551.02</v>
      </c>
      <c r="I42" s="30">
        <f t="shared" si="14"/>
        <v>498175.88</v>
      </c>
      <c r="J42" s="30">
        <f>SUM(B42:I42)</f>
        <v>6216996.090000001</v>
      </c>
    </row>
    <row r="43" spans="1:10" ht="15.75">
      <c r="A43" s="17" t="s">
        <v>41</v>
      </c>
      <c r="B43" s="57">
        <f>+B37</f>
        <v>0</v>
      </c>
      <c r="C43" s="57">
        <f aca="true" t="shared" si="15" ref="C43:I43">+C37</f>
        <v>0</v>
      </c>
      <c r="D43" s="57">
        <f t="shared" si="15"/>
        <v>0</v>
      </c>
      <c r="E43" s="57">
        <f t="shared" si="15"/>
        <v>0</v>
      </c>
      <c r="F43" s="57">
        <f t="shared" si="15"/>
        <v>0</v>
      </c>
      <c r="G43" s="57">
        <f t="shared" si="15"/>
        <v>0</v>
      </c>
      <c r="H43" s="57">
        <f t="shared" si="15"/>
        <v>0</v>
      </c>
      <c r="I43" s="57">
        <f t="shared" si="15"/>
        <v>0</v>
      </c>
      <c r="J43" s="57">
        <f t="shared" si="12"/>
        <v>0</v>
      </c>
    </row>
    <row r="44" spans="1:10" ht="15.75">
      <c r="A44" s="2"/>
      <c r="B44" s="19"/>
      <c r="C44" s="19"/>
      <c r="D44" s="19"/>
      <c r="E44" s="19"/>
      <c r="F44" s="19"/>
      <c r="G44" s="19"/>
      <c r="H44" s="19"/>
      <c r="I44" s="19"/>
      <c r="J44" s="20"/>
    </row>
    <row r="45" spans="1:12" ht="15.75">
      <c r="A45" s="2" t="s">
        <v>89</v>
      </c>
      <c r="B45" s="31">
        <f aca="true" t="shared" si="16" ref="B45:J45">+B46+B49+B55</f>
        <v>-156595.07</v>
      </c>
      <c r="C45" s="31">
        <f t="shared" si="16"/>
        <v>-120659.09</v>
      </c>
      <c r="D45" s="31">
        <f t="shared" si="16"/>
        <v>-137250</v>
      </c>
      <c r="E45" s="31">
        <f t="shared" si="16"/>
        <v>-163606.83000000002</v>
      </c>
      <c r="F45" s="31">
        <f t="shared" si="16"/>
        <v>-114465</v>
      </c>
      <c r="G45" s="31">
        <f t="shared" si="16"/>
        <v>-157170.61</v>
      </c>
      <c r="H45" s="31">
        <f t="shared" si="16"/>
        <v>-92678.01000000001</v>
      </c>
      <c r="I45" s="31">
        <f t="shared" si="16"/>
        <v>-96243.58</v>
      </c>
      <c r="J45" s="31">
        <f t="shared" si="16"/>
        <v>-1038668.19</v>
      </c>
      <c r="L45" s="43"/>
    </row>
    <row r="46" spans="1:12" ht="15.75">
      <c r="A46" s="17" t="s">
        <v>42</v>
      </c>
      <c r="B46" s="32">
        <f>B47+B48</f>
        <v>-106554</v>
      </c>
      <c r="C46" s="32">
        <f aca="true" t="shared" si="17" ref="C46:I46">C47+C48</f>
        <v>-106329</v>
      </c>
      <c r="D46" s="32">
        <f t="shared" si="17"/>
        <v>-115110</v>
      </c>
      <c r="E46" s="32">
        <f t="shared" si="17"/>
        <v>-136434</v>
      </c>
      <c r="F46" s="32">
        <f t="shared" si="17"/>
        <v>-113769</v>
      </c>
      <c r="G46" s="32">
        <f t="shared" si="17"/>
        <v>-128610</v>
      </c>
      <c r="H46" s="32">
        <f t="shared" si="17"/>
        <v>-59628</v>
      </c>
      <c r="I46" s="32">
        <f t="shared" si="17"/>
        <v>-72837</v>
      </c>
      <c r="J46" s="31">
        <f t="shared" si="12"/>
        <v>-839271</v>
      </c>
      <c r="L46" s="43"/>
    </row>
    <row r="47" spans="1:12" ht="15.75">
      <c r="A47" s="13" t="s">
        <v>67</v>
      </c>
      <c r="B47" s="20">
        <f aca="true" t="shared" si="18" ref="B47:I47">ROUND(-B9*$D$3,2)</f>
        <v>-106554</v>
      </c>
      <c r="C47" s="20">
        <f t="shared" si="18"/>
        <v>-106329</v>
      </c>
      <c r="D47" s="20">
        <f t="shared" si="18"/>
        <v>-115110</v>
      </c>
      <c r="E47" s="20">
        <f t="shared" si="18"/>
        <v>-136434</v>
      </c>
      <c r="F47" s="20">
        <f t="shared" si="18"/>
        <v>-113769</v>
      </c>
      <c r="G47" s="20">
        <f t="shared" si="18"/>
        <v>-128610</v>
      </c>
      <c r="H47" s="20">
        <f t="shared" si="18"/>
        <v>-59628</v>
      </c>
      <c r="I47" s="20">
        <f t="shared" si="18"/>
        <v>-72837</v>
      </c>
      <c r="J47" s="57">
        <f t="shared" si="12"/>
        <v>-839271</v>
      </c>
      <c r="L47" s="43"/>
    </row>
    <row r="48" spans="1:12" ht="15.75">
      <c r="A48" s="13" t="s">
        <v>66</v>
      </c>
      <c r="B48" s="20">
        <f>ROUND(B11*$D$3,2)</f>
        <v>0</v>
      </c>
      <c r="C48" s="20">
        <f aca="true" t="shared" si="19" ref="C48:I48">ROUND(C11*$D$3,2)</f>
        <v>0</v>
      </c>
      <c r="D48" s="20">
        <f t="shared" si="19"/>
        <v>0</v>
      </c>
      <c r="E48" s="20">
        <f t="shared" si="19"/>
        <v>0</v>
      </c>
      <c r="F48" s="20">
        <f t="shared" si="19"/>
        <v>0</v>
      </c>
      <c r="G48" s="20">
        <f t="shared" si="19"/>
        <v>0</v>
      </c>
      <c r="H48" s="20">
        <f t="shared" si="19"/>
        <v>0</v>
      </c>
      <c r="I48" s="20">
        <f t="shared" si="19"/>
        <v>0</v>
      </c>
      <c r="J48" s="57">
        <f>SUM(B48:I48)</f>
        <v>0</v>
      </c>
      <c r="L48" s="43"/>
    </row>
    <row r="49" spans="1:12" ht="15.75">
      <c r="A49" s="17" t="s">
        <v>43</v>
      </c>
      <c r="B49" s="32">
        <f aca="true" t="shared" si="20" ref="B49:J49">SUM(B50:B54)</f>
        <v>-50041.07</v>
      </c>
      <c r="C49" s="32">
        <f t="shared" si="20"/>
        <v>-14330.09</v>
      </c>
      <c r="D49" s="32">
        <f t="shared" si="20"/>
        <v>-22140</v>
      </c>
      <c r="E49" s="32">
        <f t="shared" si="20"/>
        <v>-27172.83</v>
      </c>
      <c r="F49" s="32">
        <f t="shared" si="20"/>
        <v>-696</v>
      </c>
      <c r="G49" s="32">
        <f t="shared" si="20"/>
        <v>-28560.61</v>
      </c>
      <c r="H49" s="32">
        <f t="shared" si="20"/>
        <v>-33050.01</v>
      </c>
      <c r="I49" s="32">
        <f t="shared" si="20"/>
        <v>-23406.58</v>
      </c>
      <c r="J49" s="32">
        <f t="shared" si="20"/>
        <v>-199397.19</v>
      </c>
      <c r="L49" s="50"/>
    </row>
    <row r="50" spans="1:12" ht="15.75">
      <c r="A50" s="13" t="s">
        <v>60</v>
      </c>
      <c r="B50" s="27">
        <v>-50041.07</v>
      </c>
      <c r="C50" s="27">
        <v>-14330.09</v>
      </c>
      <c r="D50" s="27">
        <v>-22140</v>
      </c>
      <c r="E50" s="27">
        <v>-27172.83</v>
      </c>
      <c r="F50" s="27">
        <v>-696</v>
      </c>
      <c r="G50" s="27">
        <v>-28560.61</v>
      </c>
      <c r="H50" s="27">
        <v>-33050.01</v>
      </c>
      <c r="I50" s="27">
        <v>-23406.58</v>
      </c>
      <c r="J50" s="27">
        <f t="shared" si="12"/>
        <v>-199397.19</v>
      </c>
      <c r="L50" s="67"/>
    </row>
    <row r="51" spans="1:12" ht="15.75">
      <c r="A51" s="13" t="s">
        <v>61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f t="shared" si="12"/>
        <v>0</v>
      </c>
      <c r="L51" s="67"/>
    </row>
    <row r="52" spans="1:12" ht="15.75">
      <c r="A52" s="13" t="s">
        <v>62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f t="shared" si="12"/>
        <v>0</v>
      </c>
      <c r="L52" s="67"/>
    </row>
    <row r="53" spans="1:10" ht="15.75">
      <c r="A53" s="13" t="s">
        <v>63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1">
        <f t="shared" si="12"/>
        <v>0</v>
      </c>
    </row>
    <row r="54" spans="1:10" ht="15.75">
      <c r="A54" s="13" t="s">
        <v>64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f t="shared" si="12"/>
        <v>0</v>
      </c>
    </row>
    <row r="55" spans="1:10" ht="15.75">
      <c r="A55" s="17" t="s">
        <v>68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27">
        <f t="shared" si="12"/>
        <v>0</v>
      </c>
    </row>
    <row r="56" spans="1:10" ht="15.75">
      <c r="A56" s="38"/>
      <c r="B56" s="19"/>
      <c r="C56" s="19"/>
      <c r="D56" s="19"/>
      <c r="E56" s="19"/>
      <c r="F56" s="19"/>
      <c r="G56" s="19"/>
      <c r="H56" s="19"/>
      <c r="I56" s="19"/>
      <c r="J56" s="20"/>
    </row>
    <row r="57" spans="1:12" ht="15.75">
      <c r="A57" s="2" t="s">
        <v>44</v>
      </c>
      <c r="B57" s="35">
        <f aca="true" t="shared" si="21" ref="B57:I57">+B41+B45</f>
        <v>612161.95</v>
      </c>
      <c r="C57" s="35">
        <f t="shared" si="21"/>
        <v>469032.13</v>
      </c>
      <c r="D57" s="35">
        <f t="shared" si="21"/>
        <v>751881.12</v>
      </c>
      <c r="E57" s="35">
        <f t="shared" si="21"/>
        <v>961183.26</v>
      </c>
      <c r="F57" s="35">
        <f t="shared" si="21"/>
        <v>547071.24</v>
      </c>
      <c r="G57" s="35">
        <f t="shared" si="21"/>
        <v>902192.89</v>
      </c>
      <c r="H57" s="35">
        <f t="shared" si="21"/>
        <v>532873.01</v>
      </c>
      <c r="I57" s="35">
        <f t="shared" si="21"/>
        <v>401932.3</v>
      </c>
      <c r="J57" s="35">
        <f>SUM(B57:I57)</f>
        <v>5178327.899999999</v>
      </c>
      <c r="L57" s="43"/>
    </row>
    <row r="58" spans="1:12" ht="15.75">
      <c r="A58" s="41"/>
      <c r="B58" s="59"/>
      <c r="C58" s="59"/>
      <c r="D58" s="59"/>
      <c r="E58" s="59"/>
      <c r="F58" s="59"/>
      <c r="G58" s="59"/>
      <c r="H58" s="59"/>
      <c r="I58" s="59"/>
      <c r="J58" s="60"/>
      <c r="L58" s="40"/>
    </row>
    <row r="59" spans="1:10" ht="14.25">
      <c r="A59" s="34"/>
      <c r="B59" s="36"/>
      <c r="C59" s="36"/>
      <c r="D59" s="36"/>
      <c r="E59" s="36"/>
      <c r="F59" s="36"/>
      <c r="G59" s="36"/>
      <c r="H59" s="36"/>
      <c r="I59" s="36"/>
      <c r="J59" s="37"/>
    </row>
    <row r="60" spans="1:12" ht="17.25" customHeight="1">
      <c r="A60" s="2" t="s">
        <v>45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>SUM(J61:J75)</f>
        <v>5178327.890000001</v>
      </c>
      <c r="L60" s="43"/>
    </row>
    <row r="61" spans="1:10" ht="17.25" customHeight="1">
      <c r="A61" s="17" t="s">
        <v>46</v>
      </c>
      <c r="B61" s="45">
        <v>87241.53</v>
      </c>
      <c r="C61" s="45">
        <v>89779.06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5">
        <f>SUM(B61:I61)</f>
        <v>177020.59</v>
      </c>
    </row>
    <row r="62" spans="1:10" ht="17.25" customHeight="1">
      <c r="A62" s="17" t="s">
        <v>52</v>
      </c>
      <c r="B62" s="45">
        <v>281885.35</v>
      </c>
      <c r="C62" s="45">
        <v>202930.04</v>
      </c>
      <c r="D62" s="44">
        <v>0</v>
      </c>
      <c r="E62" s="45">
        <v>92294.96</v>
      </c>
      <c r="F62" s="44">
        <v>0</v>
      </c>
      <c r="G62" s="44">
        <v>0</v>
      </c>
      <c r="H62" s="44">
        <v>0</v>
      </c>
      <c r="I62" s="44">
        <v>0</v>
      </c>
      <c r="J62" s="35">
        <f aca="true" t="shared" si="22" ref="J62:J74">SUM(B62:I62)</f>
        <v>577110.35</v>
      </c>
    </row>
    <row r="63" spans="1:10" ht="17.25" customHeight="1">
      <c r="A63" s="17" t="s">
        <v>53</v>
      </c>
      <c r="B63" s="44">
        <v>0</v>
      </c>
      <c r="C63" s="44">
        <v>0</v>
      </c>
      <c r="D63" s="32">
        <v>73102.4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32">
        <f t="shared" si="22"/>
        <v>73102.4</v>
      </c>
    </row>
    <row r="64" spans="1:10" ht="17.25" customHeight="1">
      <c r="A64" s="17" t="s">
        <v>54</v>
      </c>
      <c r="B64" s="44">
        <v>0</v>
      </c>
      <c r="C64" s="44">
        <v>0</v>
      </c>
      <c r="D64" s="45">
        <v>125292.18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2"/>
        <v>125292.18</v>
      </c>
    </row>
    <row r="65" spans="1:10" ht="17.25" customHeight="1">
      <c r="A65" s="17" t="s">
        <v>55</v>
      </c>
      <c r="B65" s="44">
        <v>0</v>
      </c>
      <c r="C65" s="44">
        <v>0</v>
      </c>
      <c r="D65" s="45">
        <v>36135.74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2"/>
        <v>36135.74</v>
      </c>
    </row>
    <row r="66" spans="1:10" ht="17.25" customHeight="1">
      <c r="A66" s="17" t="s">
        <v>56</v>
      </c>
      <c r="B66" s="44">
        <v>0</v>
      </c>
      <c r="C66" s="44">
        <v>0</v>
      </c>
      <c r="D66" s="45">
        <v>39513.28</v>
      </c>
      <c r="E66" s="44">
        <v>0</v>
      </c>
      <c r="F66" s="45">
        <v>74497.63</v>
      </c>
      <c r="G66" s="44">
        <v>0</v>
      </c>
      <c r="H66" s="44">
        <v>0</v>
      </c>
      <c r="I66" s="44">
        <v>0</v>
      </c>
      <c r="J66" s="35">
        <f t="shared" si="22"/>
        <v>114010.91</v>
      </c>
    </row>
    <row r="67" spans="1:10" ht="17.25" customHeight="1">
      <c r="A67" s="17" t="s">
        <v>57</v>
      </c>
      <c r="B67" s="44">
        <v>0</v>
      </c>
      <c r="C67" s="44">
        <v>0</v>
      </c>
      <c r="D67" s="44">
        <v>0</v>
      </c>
      <c r="E67" s="45">
        <v>100323.28</v>
      </c>
      <c r="F67" s="44">
        <v>0</v>
      </c>
      <c r="G67" s="44">
        <v>0</v>
      </c>
      <c r="H67" s="44">
        <v>0</v>
      </c>
      <c r="I67" s="44">
        <v>0</v>
      </c>
      <c r="J67" s="35">
        <f t="shared" si="22"/>
        <v>100323.28</v>
      </c>
    </row>
    <row r="68" spans="1:10" ht="17.25" customHeight="1">
      <c r="A68" s="17" t="s">
        <v>58</v>
      </c>
      <c r="B68" s="44">
        <v>0</v>
      </c>
      <c r="C68" s="44">
        <v>0</v>
      </c>
      <c r="D68" s="44">
        <v>0</v>
      </c>
      <c r="E68" s="45">
        <v>59245.86</v>
      </c>
      <c r="F68" s="44">
        <v>0</v>
      </c>
      <c r="G68" s="44">
        <v>0</v>
      </c>
      <c r="H68" s="44">
        <v>0</v>
      </c>
      <c r="I68" s="44">
        <v>0</v>
      </c>
      <c r="J68" s="35">
        <f t="shared" si="22"/>
        <v>59245.86</v>
      </c>
    </row>
    <row r="69" spans="1:10" ht="17.25" customHeight="1">
      <c r="A69" s="17" t="s">
        <v>59</v>
      </c>
      <c r="B69" s="44">
        <v>0</v>
      </c>
      <c r="C69" s="44">
        <v>0</v>
      </c>
      <c r="D69" s="44">
        <v>0</v>
      </c>
      <c r="E69" s="32">
        <v>14583.36</v>
      </c>
      <c r="F69" s="44">
        <v>0</v>
      </c>
      <c r="G69" s="44">
        <v>0</v>
      </c>
      <c r="H69" s="44">
        <v>0</v>
      </c>
      <c r="I69" s="44">
        <v>0</v>
      </c>
      <c r="J69" s="32">
        <f t="shared" si="22"/>
        <v>14583.36</v>
      </c>
    </row>
    <row r="70" spans="1:10" ht="17.25" customHeight="1">
      <c r="A70" s="17" t="s">
        <v>47</v>
      </c>
      <c r="B70" s="44">
        <v>0</v>
      </c>
      <c r="C70" s="44">
        <v>0</v>
      </c>
      <c r="D70" s="44">
        <v>0</v>
      </c>
      <c r="E70" s="44">
        <v>0</v>
      </c>
      <c r="F70" s="45">
        <v>199304.97</v>
      </c>
      <c r="G70" s="44">
        <v>0</v>
      </c>
      <c r="H70" s="44">
        <v>0</v>
      </c>
      <c r="I70" s="44">
        <v>0</v>
      </c>
      <c r="J70" s="35">
        <f t="shared" si="22"/>
        <v>199304.97</v>
      </c>
    </row>
    <row r="71" spans="1:10" ht="17.25" customHeight="1">
      <c r="A71" s="17" t="s">
        <v>48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32">
        <v>193042.2</v>
      </c>
      <c r="H71" s="45">
        <v>170996.67</v>
      </c>
      <c r="I71" s="44">
        <v>0</v>
      </c>
      <c r="J71" s="32">
        <f t="shared" si="22"/>
        <v>364038.87</v>
      </c>
    </row>
    <row r="72" spans="1:10" ht="17.25" customHeight="1">
      <c r="A72" s="17" t="s">
        <v>49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5">
        <v>174227.73</v>
      </c>
      <c r="H72" s="44">
        <v>0</v>
      </c>
      <c r="I72" s="44">
        <v>0</v>
      </c>
      <c r="J72" s="35">
        <f t="shared" si="22"/>
        <v>174227.73</v>
      </c>
    </row>
    <row r="73" spans="1:10" ht="17.25" customHeight="1">
      <c r="A73" s="17" t="s">
        <v>50</v>
      </c>
      <c r="B73" s="44">
        <v>0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32">
        <v>38288.82</v>
      </c>
      <c r="J73" s="32">
        <f t="shared" si="22"/>
        <v>38288.82</v>
      </c>
    </row>
    <row r="74" spans="1:10" ht="17.25" customHeight="1">
      <c r="A74" s="17" t="s">
        <v>51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5">
        <v>109854.25</v>
      </c>
      <c r="J74" s="35">
        <f t="shared" si="22"/>
        <v>109854.25</v>
      </c>
    </row>
    <row r="75" spans="1:10" ht="17.25" customHeight="1">
      <c r="A75" s="41" t="s">
        <v>65</v>
      </c>
      <c r="B75" s="39">
        <v>243035.07</v>
      </c>
      <c r="C75" s="39">
        <v>176323.03</v>
      </c>
      <c r="D75" s="39">
        <v>477837.52</v>
      </c>
      <c r="E75" s="39">
        <v>694735.79</v>
      </c>
      <c r="F75" s="39">
        <v>273268.64</v>
      </c>
      <c r="G75" s="39">
        <v>534922.96</v>
      </c>
      <c r="H75" s="39">
        <v>361876.34</v>
      </c>
      <c r="I75" s="39">
        <v>253789.23</v>
      </c>
      <c r="J75" s="39">
        <f>SUM(B75:I75)</f>
        <v>3015788.58</v>
      </c>
    </row>
    <row r="76" spans="1:10" ht="17.25" customHeight="1">
      <c r="A76" s="61"/>
      <c r="B76" s="62">
        <v>0</v>
      </c>
      <c r="C76" s="62">
        <v>0</v>
      </c>
      <c r="D76" s="62">
        <v>0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/>
    </row>
    <row r="77" spans="1:10" ht="15.75">
      <c r="A77" s="46"/>
      <c r="B77" s="47"/>
      <c r="C77" s="47"/>
      <c r="D77" s="47"/>
      <c r="E77" s="47"/>
      <c r="F77" s="47"/>
      <c r="G77" s="47"/>
      <c r="H77" s="47"/>
      <c r="I77" s="47"/>
      <c r="J77" s="48"/>
    </row>
    <row r="78" spans="1:10" ht="15.75">
      <c r="A78" s="2" t="s">
        <v>90</v>
      </c>
      <c r="B78" s="44">
        <v>0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73</v>
      </c>
      <c r="B79" s="55">
        <v>1.5896724236218145</v>
      </c>
      <c r="C79" s="55">
        <v>1.5554636940551039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5"/>
    </row>
    <row r="80" spans="1:10" ht="15.75">
      <c r="A80" s="17" t="s">
        <v>74</v>
      </c>
      <c r="B80" s="55">
        <v>1.4765812894719244</v>
      </c>
      <c r="C80" s="55">
        <v>1.438145186578865</v>
      </c>
      <c r="D80" s="55"/>
      <c r="E80" s="55">
        <v>1.527332106171317</v>
      </c>
      <c r="F80" s="55">
        <v>0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75</v>
      </c>
      <c r="B81" s="55">
        <v>0</v>
      </c>
      <c r="C81" s="55">
        <v>0</v>
      </c>
      <c r="D81" s="24">
        <v>1.4119708951325876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32"/>
    </row>
    <row r="82" spans="1:10" ht="15.75">
      <c r="A82" s="17" t="s">
        <v>76</v>
      </c>
      <c r="B82" s="55">
        <v>0</v>
      </c>
      <c r="C82" s="55">
        <v>0</v>
      </c>
      <c r="D82" s="55">
        <v>1.4863534878081521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77</v>
      </c>
      <c r="B83" s="55">
        <v>0</v>
      </c>
      <c r="C83" s="55">
        <v>0</v>
      </c>
      <c r="D83" s="55">
        <v>1.8068037659019172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78</v>
      </c>
      <c r="B84" s="55">
        <v>0</v>
      </c>
      <c r="C84" s="55">
        <v>0</v>
      </c>
      <c r="D84" s="55">
        <v>1.6914801791946659</v>
      </c>
      <c r="E84" s="55">
        <v>0</v>
      </c>
      <c r="F84" s="55">
        <v>1.5025481166899175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79</v>
      </c>
      <c r="B85" s="55">
        <v>0</v>
      </c>
      <c r="C85" s="55">
        <v>0</v>
      </c>
      <c r="D85" s="55">
        <v>0</v>
      </c>
      <c r="E85" s="55">
        <v>1.4728863755956927</v>
      </c>
      <c r="F85" s="55"/>
      <c r="G85" s="55">
        <v>0</v>
      </c>
      <c r="H85" s="55">
        <v>0</v>
      </c>
      <c r="I85" s="55">
        <v>0</v>
      </c>
      <c r="J85" s="35"/>
    </row>
    <row r="86" spans="1:10" ht="15.75">
      <c r="A86" s="17" t="s">
        <v>80</v>
      </c>
      <c r="B86" s="55">
        <v>0</v>
      </c>
      <c r="C86" s="55">
        <v>0</v>
      </c>
      <c r="D86" s="55">
        <v>0</v>
      </c>
      <c r="E86" s="55">
        <v>1.4711304472682893</v>
      </c>
      <c r="F86" s="55">
        <v>0</v>
      </c>
      <c r="G86" s="55">
        <v>0</v>
      </c>
      <c r="H86" s="55">
        <v>0</v>
      </c>
      <c r="I86" s="55">
        <v>0</v>
      </c>
      <c r="J86" s="35"/>
    </row>
    <row r="87" spans="1:10" ht="15.75">
      <c r="A87" s="17" t="s">
        <v>81</v>
      </c>
      <c r="B87" s="55">
        <v>0</v>
      </c>
      <c r="C87" s="55">
        <v>0</v>
      </c>
      <c r="D87" s="55">
        <v>0</v>
      </c>
      <c r="E87" s="24">
        <v>1.457713622713623</v>
      </c>
      <c r="F87" s="55">
        <v>0</v>
      </c>
      <c r="G87" s="55">
        <v>0</v>
      </c>
      <c r="H87" s="55">
        <v>0</v>
      </c>
      <c r="I87" s="55">
        <v>0</v>
      </c>
      <c r="J87" s="32"/>
    </row>
    <row r="88" spans="1:10" ht="15.75">
      <c r="A88" s="17" t="s">
        <v>82</v>
      </c>
      <c r="B88" s="55">
        <v>0</v>
      </c>
      <c r="C88" s="55">
        <v>0</v>
      </c>
      <c r="D88" s="55">
        <v>0</v>
      </c>
      <c r="E88" s="55">
        <v>0</v>
      </c>
      <c r="F88" s="55">
        <v>1.4485191962991983</v>
      </c>
      <c r="G88" s="55">
        <v>0</v>
      </c>
      <c r="H88" s="55">
        <v>0</v>
      </c>
      <c r="I88" s="55">
        <v>0</v>
      </c>
      <c r="J88" s="35"/>
    </row>
    <row r="89" spans="1:10" ht="15.75">
      <c r="A89" s="17" t="s">
        <v>83</v>
      </c>
      <c r="B89" s="55">
        <v>0</v>
      </c>
      <c r="C89" s="55">
        <v>0</v>
      </c>
      <c r="D89" s="55">
        <v>0</v>
      </c>
      <c r="E89" s="55">
        <v>0</v>
      </c>
      <c r="F89" s="55">
        <v>0</v>
      </c>
      <c r="G89" s="24">
        <v>1.4739192264386276</v>
      </c>
      <c r="H89" s="55">
        <v>1.6532174193411984</v>
      </c>
      <c r="I89" s="55">
        <v>0</v>
      </c>
      <c r="J89" s="32"/>
    </row>
    <row r="90" spans="1:10" ht="15.75">
      <c r="A90" s="17" t="s">
        <v>84</v>
      </c>
      <c r="B90" s="55">
        <v>0</v>
      </c>
      <c r="C90" s="55">
        <v>0</v>
      </c>
      <c r="D90" s="55">
        <v>0</v>
      </c>
      <c r="E90" s="55">
        <v>0</v>
      </c>
      <c r="F90" s="55">
        <v>0</v>
      </c>
      <c r="G90" s="55">
        <v>1.6027567221305832</v>
      </c>
      <c r="H90" s="55">
        <v>0</v>
      </c>
      <c r="I90" s="55">
        <v>0</v>
      </c>
      <c r="J90" s="35"/>
    </row>
    <row r="91" spans="1:10" ht="15.75">
      <c r="A91" s="17" t="s">
        <v>85</v>
      </c>
      <c r="B91" s="55">
        <v>0</v>
      </c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55">
        <v>0</v>
      </c>
      <c r="I91" s="24">
        <v>1.841602473426828</v>
      </c>
      <c r="J91" s="32"/>
    </row>
    <row r="92" spans="1:10" ht="15.75">
      <c r="A92" s="41" t="s">
        <v>86</v>
      </c>
      <c r="B92" s="56">
        <v>0</v>
      </c>
      <c r="C92" s="56">
        <v>0</v>
      </c>
      <c r="D92" s="56">
        <v>0</v>
      </c>
      <c r="E92" s="56">
        <v>0</v>
      </c>
      <c r="F92" s="56">
        <v>0</v>
      </c>
      <c r="G92" s="56">
        <v>0</v>
      </c>
      <c r="H92" s="56">
        <v>0</v>
      </c>
      <c r="I92" s="56">
        <v>1.9078692128371442</v>
      </c>
      <c r="J92" s="39"/>
    </row>
    <row r="93" ht="15.75">
      <c r="A93" s="49" t="s">
        <v>87</v>
      </c>
    </row>
    <row r="96" ht="14.25">
      <c r="B96" s="51"/>
    </row>
    <row r="97" ht="14.25">
      <c r="F97" s="52"/>
    </row>
    <row r="98" ht="14.25"/>
    <row r="99" spans="6:7" ht="14.25">
      <c r="F99" s="53"/>
      <c r="G99" s="54"/>
    </row>
  </sheetData>
  <sheetProtection/>
  <mergeCells count="6">
    <mergeCell ref="A76:J76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2014-01-31T19:01:55Z</cp:lastPrinted>
  <dcterms:created xsi:type="dcterms:W3CDTF">2012-11-28T17:54:39Z</dcterms:created>
  <dcterms:modified xsi:type="dcterms:W3CDTF">2014-06-05T19:20:48Z</dcterms:modified>
  <cp:category/>
  <cp:version/>
  <cp:contentType/>
  <cp:contentStatus/>
</cp:coreProperties>
</file>