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<sst xmlns="http://schemas.openxmlformats.org/spreadsheetml/2006/main" count="98" uniqueCount="98">
  <si>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</si>
  <si>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</si>
  <si>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</si>
  <si>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</si>
  <si>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</si>
  <si>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</si>
  <si>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</si>
  <si>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</si>
  <si>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</si>
  <si>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</si>
  <si>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</si>
  <si>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</si>
  <si>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</si>
  <si>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</si>
  <si>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</si>
  <si>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</si>
  <si>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</si>
  <si>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</si>
  <si>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</si>
  <si>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</si>
  <si>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</si>
  <si>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</si>
  <si>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</si>
  <si>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</si>
  <si>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</si>
  <si>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</si>
  <si>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</si>
  <si>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</si>
  <si>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</si>
  <si>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</si>
  <si>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</si>
  <si>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</si>
  <si>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</si>
  <si>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</si>
  <si>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</si>
  <si>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</si>
  <si>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</si>
  <si>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</si>
  <si>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</si>
  <si>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</si>
  <si>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</si>
  <si>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</si>
  <si>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</si>
  <si>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</si>
  <si>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</si>
  <si>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</si>
  <si>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</si>
  <si>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</si>
  <si>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</si>
  <si>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</si>
  <si>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</si>
  <si>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</si>
  <si>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</si>
  <si>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</si>
  <si>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</si>
  <si>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</si>
  <si>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</si>
  <si>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</si>
  <si>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</si>
  <si>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</si>
  <si>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</si>
  <si>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</si>
  <si>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</si>
  <si>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</si>
  <si>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</si>
  <si>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</si>
  <si>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</si>
  <si>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</si>
  <si>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</si>
  <si>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</si>
  <si>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</si>
  <si>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</si>
  <si>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</si>
  <si>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</si>
  <si>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</si>
  <si>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</si>
  <si>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</si>
  <si>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</si>
  <si>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</si>
  <si>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</si>
  <si>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</si>
  <si>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</si>
  <si>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</si>
  <si>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</si>
  <si>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</si>
  <si>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</si>
  <si>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</si>
  <si>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</si>
  <si>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</si>
  <si>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</si>
  <si>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</si>
  <si>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</si>
  <si>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</si>
  <si>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</si>
  <si>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</si>
  <si>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</si>
  <si>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</si>
  <si>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28/05/14 - VENCIMENTO 04/06/14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</si>
</sst>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507860</v>
      </c>
      <c r="C7" s="10">
        <f aca="true" t="shared" si="0" ref="C7:I7">C8+C20+C24</f>
        <v>399494</v>
      </c>
      <c r="D7" s="10">
        <f t="shared" si="0"/>
        <v>580183</v>
      </c>
      <c r="E7" s="10">
        <f t="shared" si="0"/>
        <v>726560</v>
      </c>
      <c r="F7" s="10">
        <f t="shared" si="0"/>
        <v>458044</v>
      </c>
      <c r="G7" s="10">
        <f t="shared" si="0"/>
        <v>729040</v>
      </c>
      <c r="H7" s="10">
        <f t="shared" si="0"/>
        <v>372005</v>
      </c>
      <c r="I7" s="10">
        <f t="shared" si="0"/>
        <v>262793</v>
      </c>
      <c r="J7" s="10">
        <f>+J8+J20+J24</f>
        <v>4035979</v>
      </c>
      <c r="L7" s="42"/>
    </row>
    <row r="8" spans="1:10" ht="15.75">
      <c r="A8" s="11" t="s">
        <v>96</v>
      </c>
      <c r="B8" s="12">
        <f>+B9+B12+B16</f>
        <v>284171</v>
      </c>
      <c r="C8" s="12">
        <f aca="true" t="shared" si="1" ref="C8:I8">+C9+C12+C16</f>
        <v>237733</v>
      </c>
      <c r="D8" s="12">
        <f t="shared" si="1"/>
        <v>367253</v>
      </c>
      <c r="E8" s="12">
        <f t="shared" si="1"/>
        <v>428645</v>
      </c>
      <c r="F8" s="12">
        <f t="shared" si="1"/>
        <v>262669</v>
      </c>
      <c r="G8" s="12">
        <f t="shared" si="1"/>
        <v>424516</v>
      </c>
      <c r="H8" s="12">
        <f t="shared" si="1"/>
        <v>199594</v>
      </c>
      <c r="I8" s="12">
        <f t="shared" si="1"/>
        <v>160401</v>
      </c>
      <c r="J8" s="12">
        <f>SUM(B8:I8)</f>
        <v>2364982</v>
      </c>
    </row>
    <row r="9" spans="1:10" ht="15.75">
      <c r="A9" s="13" t="s">
        <v>22</v>
      </c>
      <c r="B9" s="14">
        <v>30248</v>
      </c>
      <c r="C9" s="14">
        <v>30735</v>
      </c>
      <c r="D9" s="14">
        <v>32766</v>
      </c>
      <c r="E9" s="14">
        <v>37625</v>
      </c>
      <c r="F9" s="14">
        <v>33400</v>
      </c>
      <c r="G9" s="14">
        <v>39766</v>
      </c>
      <c r="H9" s="14">
        <v>17644</v>
      </c>
      <c r="I9" s="14">
        <v>22222</v>
      </c>
      <c r="J9" s="12">
        <f aca="true" t="shared" si="2" ref="J9:J19">SUM(B9:I9)</f>
        <v>244406</v>
      </c>
    </row>
    <row r="10" spans="1:10" ht="15.75">
      <c r="A10" s="15" t="s">
        <v>23</v>
      </c>
      <c r="B10" s="14">
        <f>+B9-B11</f>
        <v>30248</v>
      </c>
      <c r="C10" s="14">
        <f aca="true" t="shared" si="3" ref="C10:I10">+C9-C11</f>
        <v>30735</v>
      </c>
      <c r="D10" s="14">
        <f t="shared" si="3"/>
        <v>32766</v>
      </c>
      <c r="E10" s="14">
        <f t="shared" si="3"/>
        <v>37625</v>
      </c>
      <c r="F10" s="14">
        <f t="shared" si="3"/>
        <v>33400</v>
      </c>
      <c r="G10" s="14">
        <f t="shared" si="3"/>
        <v>39766</v>
      </c>
      <c r="H10" s="14">
        <f t="shared" si="3"/>
        <v>17644</v>
      </c>
      <c r="I10" s="14">
        <f t="shared" si="3"/>
        <v>22222</v>
      </c>
      <c r="J10" s="12">
        <f t="shared" si="2"/>
        <v>244406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246580</v>
      </c>
      <c r="C12" s="14">
        <f aca="true" t="shared" si="4" ref="C12:I12">C13+C14+C15</f>
        <v>200927</v>
      </c>
      <c r="D12" s="14">
        <f t="shared" si="4"/>
        <v>326788</v>
      </c>
      <c r="E12" s="14">
        <f t="shared" si="4"/>
        <v>380288</v>
      </c>
      <c r="F12" s="14">
        <f t="shared" si="4"/>
        <v>222834</v>
      </c>
      <c r="G12" s="14">
        <f t="shared" si="4"/>
        <v>375637</v>
      </c>
      <c r="H12" s="14">
        <f t="shared" si="4"/>
        <v>177507</v>
      </c>
      <c r="I12" s="14">
        <f t="shared" si="4"/>
        <v>135461</v>
      </c>
      <c r="J12" s="12">
        <f t="shared" si="2"/>
        <v>2066022</v>
      </c>
    </row>
    <row r="13" spans="1:10" ht="15.75">
      <c r="A13" s="15" t="s">
        <v>25</v>
      </c>
      <c r="B13" s="14">
        <v>116193</v>
      </c>
      <c r="C13" s="14">
        <v>96436</v>
      </c>
      <c r="D13" s="14">
        <v>155401</v>
      </c>
      <c r="E13" s="14">
        <v>182998</v>
      </c>
      <c r="F13" s="14">
        <v>110708</v>
      </c>
      <c r="G13" s="14">
        <v>183387</v>
      </c>
      <c r="H13" s="14">
        <v>85443</v>
      </c>
      <c r="I13" s="14">
        <v>65114</v>
      </c>
      <c r="J13" s="12">
        <f t="shared" si="2"/>
        <v>995680</v>
      </c>
    </row>
    <row r="14" spans="1:10" ht="15.75">
      <c r="A14" s="15" t="s">
        <v>26</v>
      </c>
      <c r="B14" s="14">
        <v>103354</v>
      </c>
      <c r="C14" s="14">
        <v>79788</v>
      </c>
      <c r="D14" s="14">
        <v>138394</v>
      </c>
      <c r="E14" s="14">
        <v>155244</v>
      </c>
      <c r="F14" s="14">
        <v>87997</v>
      </c>
      <c r="G14" s="14">
        <v>155023</v>
      </c>
      <c r="H14" s="14">
        <v>73550</v>
      </c>
      <c r="I14" s="14">
        <v>58556</v>
      </c>
      <c r="J14" s="12">
        <f t="shared" si="2"/>
        <v>851906</v>
      </c>
    </row>
    <row r="15" spans="1:10" ht="15.75">
      <c r="A15" s="15" t="s">
        <v>27</v>
      </c>
      <c r="B15" s="14">
        <v>27033</v>
      </c>
      <c r="C15" s="14">
        <v>24703</v>
      </c>
      <c r="D15" s="14">
        <v>32993</v>
      </c>
      <c r="E15" s="14">
        <v>42046</v>
      </c>
      <c r="F15" s="14">
        <v>24129</v>
      </c>
      <c r="G15" s="14">
        <v>37227</v>
      </c>
      <c r="H15" s="14">
        <v>18514</v>
      </c>
      <c r="I15" s="14">
        <v>11791</v>
      </c>
      <c r="J15" s="12">
        <f t="shared" si="2"/>
        <v>218436</v>
      </c>
    </row>
    <row r="16" spans="1:10" ht="15.75">
      <c r="A16" s="16" t="s">
        <v>95</v>
      </c>
      <c r="B16" s="14">
        <f>B17+B18+B19</f>
        <v>7343</v>
      </c>
      <c r="C16" s="14">
        <f aca="true" t="shared" si="5" ref="C16:I16">C17+C18+C19</f>
        <v>6071</v>
      </c>
      <c r="D16" s="14">
        <f t="shared" si="5"/>
        <v>7699</v>
      </c>
      <c r="E16" s="14">
        <f t="shared" si="5"/>
        <v>10732</v>
      </c>
      <c r="F16" s="14">
        <f t="shared" si="5"/>
        <v>6435</v>
      </c>
      <c r="G16" s="14">
        <f t="shared" si="5"/>
        <v>9113</v>
      </c>
      <c r="H16" s="14">
        <f t="shared" si="5"/>
        <v>4443</v>
      </c>
      <c r="I16" s="14">
        <f t="shared" si="5"/>
        <v>2718</v>
      </c>
      <c r="J16" s="12">
        <f t="shared" si="2"/>
        <v>54554</v>
      </c>
    </row>
    <row r="17" spans="1:10" ht="15.75">
      <c r="A17" s="15" t="s">
        <v>92</v>
      </c>
      <c r="B17" s="14">
        <v>2605</v>
      </c>
      <c r="C17" s="14">
        <v>2230</v>
      </c>
      <c r="D17" s="14">
        <v>2704</v>
      </c>
      <c r="E17" s="14">
        <v>3905</v>
      </c>
      <c r="F17" s="14">
        <v>2449</v>
      </c>
      <c r="G17" s="14">
        <v>3615</v>
      </c>
      <c r="H17" s="14">
        <v>1853</v>
      </c>
      <c r="I17" s="14">
        <v>1185</v>
      </c>
      <c r="J17" s="12">
        <f t="shared" si="2"/>
        <v>20546</v>
      </c>
    </row>
    <row r="18" spans="1:10" ht="15.75">
      <c r="A18" s="15" t="s">
        <v>93</v>
      </c>
      <c r="B18" s="14">
        <v>131</v>
      </c>
      <c r="C18" s="14">
        <v>133</v>
      </c>
      <c r="D18" s="14">
        <v>191</v>
      </c>
      <c r="E18" s="14">
        <v>206</v>
      </c>
      <c r="F18" s="14">
        <v>182</v>
      </c>
      <c r="G18" s="14">
        <v>236</v>
      </c>
      <c r="H18" s="14">
        <v>101</v>
      </c>
      <c r="I18" s="14">
        <v>90</v>
      </c>
      <c r="J18" s="12">
        <f t="shared" si="2"/>
        <v>1270</v>
      </c>
    </row>
    <row r="19" spans="1:10" ht="15.75">
      <c r="A19" s="15" t="s">
        <v>94</v>
      </c>
      <c r="B19" s="14">
        <v>4607</v>
      </c>
      <c r="C19" s="14">
        <v>3708</v>
      </c>
      <c r="D19" s="14">
        <v>4804</v>
      </c>
      <c r="E19" s="14">
        <v>6621</v>
      </c>
      <c r="F19" s="14">
        <v>3804</v>
      </c>
      <c r="G19" s="14">
        <v>5262</v>
      </c>
      <c r="H19" s="14">
        <v>2489</v>
      </c>
      <c r="I19" s="14">
        <v>1443</v>
      </c>
      <c r="J19" s="12">
        <f t="shared" si="2"/>
        <v>32738</v>
      </c>
    </row>
    <row r="20" spans="1:10" ht="15.75">
      <c r="A20" s="17" t="s">
        <v>28</v>
      </c>
      <c r="B20" s="18">
        <f>B21+B22+B23</f>
        <v>166709</v>
      </c>
      <c r="C20" s="18">
        <f aca="true" t="shared" si="6" ref="C20:I20">C21+C22+C23</f>
        <v>113150</v>
      </c>
      <c r="D20" s="18">
        <f t="shared" si="6"/>
        <v>138863</v>
      </c>
      <c r="E20" s="18">
        <f t="shared" si="6"/>
        <v>199500</v>
      </c>
      <c r="F20" s="18">
        <f t="shared" si="6"/>
        <v>138460</v>
      </c>
      <c r="G20" s="18">
        <f t="shared" si="6"/>
        <v>227533</v>
      </c>
      <c r="H20" s="18">
        <f t="shared" si="6"/>
        <v>138776</v>
      </c>
      <c r="I20" s="18">
        <f t="shared" si="6"/>
        <v>85106</v>
      </c>
      <c r="J20" s="12">
        <f aca="true" t="shared" si="7" ref="J20:J26">SUM(B20:I20)</f>
        <v>1208097</v>
      </c>
    </row>
    <row r="21" spans="1:10" ht="18.75" customHeight="1">
      <c r="A21" s="13" t="s">
        <v>29</v>
      </c>
      <c r="B21" s="14">
        <v>89339</v>
      </c>
      <c r="C21" s="14">
        <v>64916</v>
      </c>
      <c r="D21" s="14">
        <v>81220</v>
      </c>
      <c r="E21" s="14">
        <v>115972</v>
      </c>
      <c r="F21" s="14">
        <v>80710</v>
      </c>
      <c r="G21" s="14">
        <v>129668</v>
      </c>
      <c r="H21" s="14">
        <v>75430</v>
      </c>
      <c r="I21" s="14">
        <v>46820</v>
      </c>
      <c r="J21" s="12">
        <f t="shared" si="7"/>
        <v>684075</v>
      </c>
    </row>
    <row r="22" spans="1:10" ht="18.75" customHeight="1">
      <c r="A22" s="13" t="s">
        <v>30</v>
      </c>
      <c r="B22" s="14">
        <v>62144</v>
      </c>
      <c r="C22" s="14">
        <v>36996</v>
      </c>
      <c r="D22" s="14">
        <v>44674</v>
      </c>
      <c r="E22" s="14">
        <v>64181</v>
      </c>
      <c r="F22" s="14">
        <v>46110</v>
      </c>
      <c r="G22" s="14">
        <v>79139</v>
      </c>
      <c r="H22" s="14">
        <v>52330</v>
      </c>
      <c r="I22" s="14">
        <v>32544</v>
      </c>
      <c r="J22" s="12">
        <f t="shared" si="7"/>
        <v>418118</v>
      </c>
    </row>
    <row r="23" spans="1:10" ht="18.75" customHeight="1">
      <c r="A23" s="13" t="s">
        <v>31</v>
      </c>
      <c r="B23" s="14">
        <v>15226</v>
      </c>
      <c r="C23" s="14">
        <v>11238</v>
      </c>
      <c r="D23" s="14">
        <v>12969</v>
      </c>
      <c r="E23" s="14">
        <v>19347</v>
      </c>
      <c r="F23" s="14">
        <v>11640</v>
      </c>
      <c r="G23" s="14">
        <v>18726</v>
      </c>
      <c r="H23" s="14">
        <v>11016</v>
      </c>
      <c r="I23" s="14">
        <v>5742</v>
      </c>
      <c r="J23" s="12">
        <f t="shared" si="7"/>
        <v>105904</v>
      </c>
    </row>
    <row r="24" spans="1:10" ht="18.75" customHeight="1">
      <c r="A24" s="17" t="s">
        <v>32</v>
      </c>
      <c r="B24" s="14">
        <f>B25+B26</f>
        <v>56980</v>
      </c>
      <c r="C24" s="14">
        <f aca="true" t="shared" si="8" ref="C24:I24">C25+C26</f>
        <v>48611</v>
      </c>
      <c r="D24" s="14">
        <f t="shared" si="8"/>
        <v>74067</v>
      </c>
      <c r="E24" s="14">
        <f t="shared" si="8"/>
        <v>98415</v>
      </c>
      <c r="F24" s="14">
        <f t="shared" si="8"/>
        <v>56915</v>
      </c>
      <c r="G24" s="14">
        <f t="shared" si="8"/>
        <v>76991</v>
      </c>
      <c r="H24" s="14">
        <f t="shared" si="8"/>
        <v>33635</v>
      </c>
      <c r="I24" s="14">
        <f t="shared" si="8"/>
        <v>17286</v>
      </c>
      <c r="J24" s="12">
        <f t="shared" si="7"/>
        <v>462900</v>
      </c>
    </row>
    <row r="25" spans="1:10" ht="18.75" customHeight="1">
      <c r="A25" s="13" t="s">
        <v>33</v>
      </c>
      <c r="B25" s="14">
        <v>36467</v>
      </c>
      <c r="C25" s="14">
        <v>31111</v>
      </c>
      <c r="D25" s="14">
        <v>47403</v>
      </c>
      <c r="E25" s="14">
        <v>62986</v>
      </c>
      <c r="F25" s="14">
        <v>36426</v>
      </c>
      <c r="G25" s="14">
        <v>49274</v>
      </c>
      <c r="H25" s="14">
        <v>21526</v>
      </c>
      <c r="I25" s="14">
        <v>11063</v>
      </c>
      <c r="J25" s="12">
        <f t="shared" si="7"/>
        <v>296256</v>
      </c>
    </row>
    <row r="26" spans="1:10" ht="18.75" customHeight="1">
      <c r="A26" s="13" t="s">
        <v>34</v>
      </c>
      <c r="B26" s="14">
        <v>20513</v>
      </c>
      <c r="C26" s="14">
        <v>17500</v>
      </c>
      <c r="D26" s="14">
        <v>26664</v>
      </c>
      <c r="E26" s="14">
        <v>35429</v>
      </c>
      <c r="F26" s="14">
        <v>20489</v>
      </c>
      <c r="G26" s="14">
        <v>27717</v>
      </c>
      <c r="H26" s="14">
        <v>12109</v>
      </c>
      <c r="I26" s="14">
        <v>6223</v>
      </c>
      <c r="J26" s="12">
        <f t="shared" si="7"/>
        <v>166644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0.9774</v>
      </c>
      <c r="C29" s="22">
        <v>0.9839</v>
      </c>
      <c r="D29" s="22">
        <v>1</v>
      </c>
      <c r="E29" s="22">
        <v>0.9958</v>
      </c>
      <c r="F29" s="22">
        <v>1</v>
      </c>
      <c r="G29" s="22">
        <v>1</v>
      </c>
      <c r="H29" s="22">
        <v>0.9404</v>
      </c>
      <c r="I29" s="22">
        <v>0.9899</v>
      </c>
      <c r="J29" s="21"/>
    </row>
    <row r="30" spans="1:10" ht="18.75" customHeight="1">
      <c r="A30" s="17" t="s">
        <v>36</v>
      </c>
      <c r="B30" s="23">
        <v>0.7975</v>
      </c>
      <c r="C30" s="23">
        <v>0.7408</v>
      </c>
      <c r="D30" s="23">
        <v>0.7698</v>
      </c>
      <c r="E30" s="23">
        <v>0.7533</v>
      </c>
      <c r="F30" s="23">
        <v>0.7136</v>
      </c>
      <c r="G30" s="23">
        <v>0.691</v>
      </c>
      <c r="H30" s="23">
        <v>0.6134</v>
      </c>
      <c r="I30" s="24">
        <v>0.8477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0.9572158902059623</v>
      </c>
      <c r="C32" s="23">
        <f aca="true" t="shared" si="9" ref="C32:I32">(((+C$8+C$20)*C$29)+(C$24*C$30))/C$7</f>
        <v>0.9543192450950453</v>
      </c>
      <c r="D32" s="23">
        <f t="shared" si="9"/>
        <v>0.9706123354183076</v>
      </c>
      <c r="E32" s="23">
        <f t="shared" si="9"/>
        <v>0.9629525579442852</v>
      </c>
      <c r="F32" s="23">
        <f t="shared" si="9"/>
        <v>0.9644129035638498</v>
      </c>
      <c r="G32" s="23">
        <f t="shared" si="9"/>
        <v>0.9673677452540327</v>
      </c>
      <c r="H32" s="23">
        <f t="shared" si="9"/>
        <v>0.910834147390492</v>
      </c>
      <c r="I32" s="23">
        <f t="shared" si="9"/>
        <v>0.9805463672928884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1.4974685386382074</v>
      </c>
      <c r="C35" s="26">
        <f aca="true" t="shared" si="10" ref="C35:I35">C32*C34</f>
        <v>1.4679338628051988</v>
      </c>
      <c r="D35" s="26">
        <f t="shared" si="10"/>
        <v>1.50833156924005</v>
      </c>
      <c r="E35" s="26">
        <f t="shared" si="10"/>
        <v>1.4956579129990637</v>
      </c>
      <c r="F35" s="26">
        <f t="shared" si="10"/>
        <v>1.4578065450271154</v>
      </c>
      <c r="G35" s="26">
        <f t="shared" si="10"/>
        <v>1.5326974555804893</v>
      </c>
      <c r="H35" s="26">
        <f t="shared" si="10"/>
        <v>1.6537104780021772</v>
      </c>
      <c r="I35" s="26">
        <f t="shared" si="10"/>
        <v>1.8831392983859923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760504.37</v>
      </c>
      <c r="C41" s="29">
        <f aca="true" t="shared" si="13" ref="C41:I41">+C42+C43</f>
        <v>586430.77</v>
      </c>
      <c r="D41" s="29">
        <f t="shared" si="13"/>
        <v>875108.33</v>
      </c>
      <c r="E41" s="29">
        <f t="shared" si="13"/>
        <v>1086685.21</v>
      </c>
      <c r="F41" s="29">
        <f t="shared" si="13"/>
        <v>667739.54</v>
      </c>
      <c r="G41" s="29">
        <f t="shared" si="13"/>
        <v>1117397.75</v>
      </c>
      <c r="H41" s="29">
        <f t="shared" si="13"/>
        <v>615188.57</v>
      </c>
      <c r="I41" s="29">
        <f t="shared" si="13"/>
        <v>494875.83</v>
      </c>
      <c r="J41" s="29">
        <f t="shared" si="12"/>
        <v>6203930.370000001</v>
      </c>
      <c r="L41" s="43"/>
      <c r="M41" s="43"/>
    </row>
    <row r="42" spans="1:10" ht="15.75">
      <c r="A42" s="17" t="s">
        <v>72</v>
      </c>
      <c r="B42" s="30">
        <f>ROUND(+B7*B35,2)</f>
        <v>760504.37</v>
      </c>
      <c r="C42" s="30">
        <f aca="true" t="shared" si="14" ref="C42:I42">ROUND(+C7*C35,2)</f>
        <v>586430.77</v>
      </c>
      <c r="D42" s="30">
        <f t="shared" si="14"/>
        <v>875108.33</v>
      </c>
      <c r="E42" s="30">
        <f t="shared" si="14"/>
        <v>1086685.21</v>
      </c>
      <c r="F42" s="30">
        <f t="shared" si="14"/>
        <v>667739.54</v>
      </c>
      <c r="G42" s="30">
        <f t="shared" si="14"/>
        <v>1117397.75</v>
      </c>
      <c r="H42" s="30">
        <f t="shared" si="14"/>
        <v>615188.57</v>
      </c>
      <c r="I42" s="30">
        <f t="shared" si="14"/>
        <v>494875.83</v>
      </c>
      <c r="J42" s="30">
        <f>SUM(B42:I42)</f>
        <v>6203930.370000001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-90744</v>
      </c>
      <c r="C45" s="31">
        <f t="shared" si="16"/>
        <v>-92205</v>
      </c>
      <c r="D45" s="31">
        <f t="shared" si="16"/>
        <v>-98298</v>
      </c>
      <c r="E45" s="31">
        <f t="shared" si="16"/>
        <v>-112875</v>
      </c>
      <c r="F45" s="31">
        <f t="shared" si="16"/>
        <v>-100200</v>
      </c>
      <c r="G45" s="31">
        <f t="shared" si="16"/>
        <v>-119298</v>
      </c>
      <c r="H45" s="31">
        <f t="shared" si="16"/>
        <v>-52932</v>
      </c>
      <c r="I45" s="31">
        <f t="shared" si="16"/>
        <v>-66666</v>
      </c>
      <c r="J45" s="31">
        <f t="shared" si="16"/>
        <v>-733218</v>
      </c>
      <c r="L45" s="43"/>
    </row>
    <row r="46" spans="1:12" ht="15.75">
      <c r="A46" s="17" t="s">
        <v>42</v>
      </c>
      <c r="B46" s="32">
        <f>B47+B48</f>
        <v>-90744</v>
      </c>
      <c r="C46" s="32">
        <f aca="true" t="shared" si="17" ref="C46:I46">C47+C48</f>
        <v>-92205</v>
      </c>
      <c r="D46" s="32">
        <f t="shared" si="17"/>
        <v>-98298</v>
      </c>
      <c r="E46" s="32">
        <f t="shared" si="17"/>
        <v>-112875</v>
      </c>
      <c r="F46" s="32">
        <f t="shared" si="17"/>
        <v>-100200</v>
      </c>
      <c r="G46" s="32">
        <f t="shared" si="17"/>
        <v>-119298</v>
      </c>
      <c r="H46" s="32">
        <f t="shared" si="17"/>
        <v>-52932</v>
      </c>
      <c r="I46" s="32">
        <f t="shared" si="17"/>
        <v>-66666</v>
      </c>
      <c r="J46" s="31">
        <f t="shared" si="12"/>
        <v>-733218</v>
      </c>
      <c r="L46" s="43"/>
    </row>
    <row r="47" spans="1:12" ht="15.75">
      <c r="A47" s="13" t="s">
        <v>67</v>
      </c>
      <c r="B47" s="20">
        <f aca="true" t="shared" si="18" ref="B47:I47">ROUND(-B9*$D$3,2)</f>
        <v>-90744</v>
      </c>
      <c r="C47" s="20">
        <f t="shared" si="18"/>
        <v>-92205</v>
      </c>
      <c r="D47" s="20">
        <f t="shared" si="18"/>
        <v>-98298</v>
      </c>
      <c r="E47" s="20">
        <f t="shared" si="18"/>
        <v>-112875</v>
      </c>
      <c r="F47" s="20">
        <f t="shared" si="18"/>
        <v>-100200</v>
      </c>
      <c r="G47" s="20">
        <f t="shared" si="18"/>
        <v>-119298</v>
      </c>
      <c r="H47" s="20">
        <f t="shared" si="18"/>
        <v>-52932</v>
      </c>
      <c r="I47" s="20">
        <f t="shared" si="18"/>
        <v>-66666</v>
      </c>
      <c r="J47" s="57">
        <f t="shared" si="12"/>
        <v>-733218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0</v>
      </c>
      <c r="C49" s="32">
        <f t="shared" si="20"/>
        <v>0</v>
      </c>
      <c r="D49" s="32">
        <f t="shared" si="20"/>
        <v>0</v>
      </c>
      <c r="E49" s="32">
        <f t="shared" si="20"/>
        <v>0</v>
      </c>
      <c r="F49" s="32">
        <f t="shared" si="20"/>
        <v>0</v>
      </c>
      <c r="G49" s="32">
        <f t="shared" si="20"/>
        <v>0</v>
      </c>
      <c r="H49" s="32">
        <f t="shared" si="20"/>
        <v>0</v>
      </c>
      <c r="I49" s="32">
        <f t="shared" si="20"/>
        <v>0</v>
      </c>
      <c r="J49" s="32">
        <f t="shared" si="20"/>
        <v>0</v>
      </c>
      <c r="L49" s="50"/>
    </row>
    <row r="50" spans="1:12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  <c r="L50" s="67"/>
    </row>
    <row r="51" spans="1:12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  <c r="L51" s="67"/>
    </row>
    <row r="52" spans="1:12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  <c r="L52" s="67"/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669760.37</v>
      </c>
      <c r="C57" s="35">
        <f t="shared" si="21"/>
        <v>494225.77</v>
      </c>
      <c r="D57" s="35">
        <f t="shared" si="21"/>
        <v>776810.33</v>
      </c>
      <c r="E57" s="35">
        <f t="shared" si="21"/>
        <v>973810.21</v>
      </c>
      <c r="F57" s="35">
        <f t="shared" si="21"/>
        <v>567539.54</v>
      </c>
      <c r="G57" s="35">
        <f t="shared" si="21"/>
        <v>998099.75</v>
      </c>
      <c r="H57" s="35">
        <f t="shared" si="21"/>
        <v>562256.57</v>
      </c>
      <c r="I57" s="35">
        <f t="shared" si="21"/>
        <v>428209.83</v>
      </c>
      <c r="J57" s="35">
        <f>SUM(B57:I57)</f>
        <v>5470712.370000001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5470712.39</v>
      </c>
      <c r="L60" s="43"/>
    </row>
    <row r="61" spans="1:10" ht="17.25" customHeight="1">
      <c r="A61" s="17" t="s">
        <v>46</v>
      </c>
      <c r="B61" s="45">
        <v>116150.11</v>
      </c>
      <c r="C61" s="45">
        <v>92336.74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208486.85</v>
      </c>
    </row>
    <row r="62" spans="1:10" ht="17.25" customHeight="1">
      <c r="A62" s="17" t="s">
        <v>52</v>
      </c>
      <c r="B62" s="45">
        <v>310575.17</v>
      </c>
      <c r="C62" s="45">
        <v>225566</v>
      </c>
      <c r="D62" s="44">
        <v>0</v>
      </c>
      <c r="E62" s="45">
        <v>106879.52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643020.69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77205.34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77205.34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135409.94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135409.94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44792.33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44792.33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41565.15</v>
      </c>
      <c r="E66" s="44">
        <v>0</v>
      </c>
      <c r="F66" s="45">
        <v>75081.53</v>
      </c>
      <c r="G66" s="44">
        <v>0</v>
      </c>
      <c r="H66" s="44">
        <v>0</v>
      </c>
      <c r="I66" s="44">
        <v>0</v>
      </c>
      <c r="J66" s="35">
        <f t="shared" si="22"/>
        <v>116646.68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94860.5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94860.5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61557.38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61557.38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15776.98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15776.98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219189.39</v>
      </c>
      <c r="G70" s="44">
        <v>0</v>
      </c>
      <c r="H70" s="44">
        <v>0</v>
      </c>
      <c r="I70" s="44">
        <v>0</v>
      </c>
      <c r="J70" s="35">
        <f t="shared" si="22"/>
        <v>219189.39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274062.2</v>
      </c>
      <c r="H71" s="45">
        <v>200380.21</v>
      </c>
      <c r="I71" s="44">
        <v>0</v>
      </c>
      <c r="J71" s="32">
        <f t="shared" si="22"/>
        <v>474442.41000000003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189114.58</v>
      </c>
      <c r="H72" s="44">
        <v>0</v>
      </c>
      <c r="I72" s="44">
        <v>0</v>
      </c>
      <c r="J72" s="35">
        <f t="shared" si="22"/>
        <v>189114.58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42590.91</v>
      </c>
      <c r="J73" s="32">
        <f t="shared" si="22"/>
        <v>42590.91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131829.66</v>
      </c>
      <c r="J74" s="35">
        <f t="shared" si="22"/>
        <v>131829.66</v>
      </c>
    </row>
    <row r="75" spans="1:10" ht="17.25" customHeight="1">
      <c r="A75" s="41" t="s">
        <v>65</v>
      </c>
      <c r="B75" s="39">
        <v>243035.09</v>
      </c>
      <c r="C75" s="39">
        <v>176323.04</v>
      </c>
      <c r="D75" s="39">
        <v>477837.58</v>
      </c>
      <c r="E75" s="39">
        <v>694735.83</v>
      </c>
      <c r="F75" s="39">
        <v>273268.63</v>
      </c>
      <c r="G75" s="39">
        <v>534922.97</v>
      </c>
      <c r="H75" s="39">
        <v>361876.36</v>
      </c>
      <c r="I75" s="39">
        <v>253789.25</v>
      </c>
      <c r="J75" s="39">
        <f>SUM(B75:I75)</f>
        <v>3015788.7499999995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1.587847642841397</v>
      </c>
      <c r="C79" s="55">
        <v>1.5568121377769355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1.4766012355882376</v>
      </c>
      <c r="C80" s="55">
        <v>1.4381591004026801</v>
      </c>
      <c r="D80" s="55"/>
      <c r="E80" s="55">
        <v>1.5260858572324802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1.4124027175714748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1.4860023233385937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1.7818445575567738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1.696720155080502</v>
      </c>
      <c r="E84" s="55">
        <v>0</v>
      </c>
      <c r="F84" s="55">
        <v>1.5038959121877367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1.4733621891049407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1.471905436405906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1.4580063146334767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1.4481624355833405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1.473817804011467</v>
      </c>
      <c r="H89" s="55">
        <v>1.6537104877622613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1.6125592046361747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1.8416621981181125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1.9078424408014574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2014-06-03T17:58:07Z</dcterms:modified>
  <cp:category/>
  <cp:version/>
  <cp:contentType/>
  <cp:contentStatus/>
</cp:coreProperties>
</file>