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<sst xmlns="http://schemas.openxmlformats.org/spreadsheetml/2006/main" count="98" uniqueCount="98">
  <si>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</si>
  <si>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</si>
  <si>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</si>
  <si>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</si>
  <si>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</si>
  <si>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</si>
  <si>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</si>
  <si>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</si>
  <si>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</si>
  <si>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</si>
  <si>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</si>
  <si>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</si>
  <si>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</si>
  <si>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</si>
  <si>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</si>
  <si>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</si>
  <si>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</si>
  <si>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</si>
  <si>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</si>
  <si>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</si>
  <si>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</si>
  <si>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</si>
  <si>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</si>
  <si>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</si>
  <si>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</si>
  <si>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</si>
  <si>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</si>
  <si>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</si>
  <si>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</si>
  <si>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</si>
  <si>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</si>
  <si>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</si>
  <si>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</si>
  <si>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</si>
  <si>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</si>
  <si>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</si>
  <si>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</si>
  <si>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</si>
  <si>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</si>
  <si>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</si>
  <si>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</si>
  <si>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</si>
  <si>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</si>
  <si>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</si>
  <si>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</si>
  <si>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</si>
  <si>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</si>
  <si>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</si>
  <si>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</si>
  <si>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</si>
  <si>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</si>
  <si>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</si>
  <si>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</si>
  <si>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</si>
  <si>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</si>
  <si>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</si>
  <si>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</si>
  <si>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</si>
  <si>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</si>
  <si>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</si>
  <si>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</si>
  <si>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</si>
  <si>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</si>
  <si>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</si>
  <si>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</si>
  <si>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</si>
  <si>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</si>
  <si>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</si>
  <si>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</si>
  <si>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</si>
  <si>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</si>
  <si>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</si>
  <si>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</si>
  <si>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</si>
  <si>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</si>
  <si>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</si>
  <si>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</si>
  <si>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</si>
  <si>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</si>
  <si>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</si>
  <si>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</si>
  <si>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</si>
  <si>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</si>
  <si>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</si>
  <si>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</si>
  <si>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</si>
  <si>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</si>
  <si>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</si>
  <si>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</si>
  <si>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</si>
  <si>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</si>
  <si>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</si>
  <si>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</si>
  <si>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</si>
  <si>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</si>
  <si>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</si>
  <si>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</si>
  <si>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26/05/14 - VENCIMENTO 02/06/14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</si>
</sst>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492907</v>
      </c>
      <c r="C7" s="10">
        <f aca="true" t="shared" si="0" ref="C7:I7">C8+C20+C24</f>
        <v>385642</v>
      </c>
      <c r="D7" s="10">
        <f t="shared" si="0"/>
        <v>567988</v>
      </c>
      <c r="E7" s="10">
        <f t="shared" si="0"/>
        <v>714425</v>
      </c>
      <c r="F7" s="10">
        <f t="shared" si="0"/>
        <v>451295</v>
      </c>
      <c r="G7" s="10">
        <f t="shared" si="0"/>
        <v>719411</v>
      </c>
      <c r="H7" s="10">
        <f t="shared" si="0"/>
        <v>364468</v>
      </c>
      <c r="I7" s="10">
        <f t="shared" si="0"/>
        <v>260302</v>
      </c>
      <c r="J7" s="10">
        <f>+J8+J20+J24</f>
        <v>3956438</v>
      </c>
      <c r="L7" s="42"/>
    </row>
    <row r="8" spans="1:10" ht="15.75">
      <c r="A8" s="11" t="s">
        <v>96</v>
      </c>
      <c r="B8" s="12">
        <f>+B9+B12+B16</f>
        <v>279192</v>
      </c>
      <c r="C8" s="12">
        <f aca="true" t="shared" si="1" ref="C8:I8">+C9+C12+C16</f>
        <v>231043</v>
      </c>
      <c r="D8" s="12">
        <f t="shared" si="1"/>
        <v>362267</v>
      </c>
      <c r="E8" s="12">
        <f t="shared" si="1"/>
        <v>424215</v>
      </c>
      <c r="F8" s="12">
        <f t="shared" si="1"/>
        <v>260742</v>
      </c>
      <c r="G8" s="12">
        <f t="shared" si="1"/>
        <v>422564</v>
      </c>
      <c r="H8" s="12">
        <f t="shared" si="1"/>
        <v>197311</v>
      </c>
      <c r="I8" s="12">
        <f t="shared" si="1"/>
        <v>159772</v>
      </c>
      <c r="J8" s="12">
        <f>SUM(B8:I8)</f>
        <v>2337106</v>
      </c>
    </row>
    <row r="9" spans="1:10" ht="15.75">
      <c r="A9" s="13" t="s">
        <v>22</v>
      </c>
      <c r="B9" s="14">
        <v>33402</v>
      </c>
      <c r="C9" s="14">
        <v>33043</v>
      </c>
      <c r="D9" s="14">
        <v>37495</v>
      </c>
      <c r="E9" s="14">
        <v>42965</v>
      </c>
      <c r="F9" s="14">
        <v>36435</v>
      </c>
      <c r="G9" s="14">
        <v>44490</v>
      </c>
      <c r="H9" s="14">
        <v>19859</v>
      </c>
      <c r="I9" s="14">
        <v>24059</v>
      </c>
      <c r="J9" s="12">
        <f aca="true" t="shared" si="2" ref="J9:J19">SUM(B9:I9)</f>
        <v>271748</v>
      </c>
    </row>
    <row r="10" spans="1:10" ht="15.75">
      <c r="A10" s="15" t="s">
        <v>23</v>
      </c>
      <c r="B10" s="14">
        <f>+B9-B11</f>
        <v>33402</v>
      </c>
      <c r="C10" s="14">
        <f aca="true" t="shared" si="3" ref="C10:I10">+C9-C11</f>
        <v>33043</v>
      </c>
      <c r="D10" s="14">
        <f t="shared" si="3"/>
        <v>37495</v>
      </c>
      <c r="E10" s="14">
        <f t="shared" si="3"/>
        <v>42965</v>
      </c>
      <c r="F10" s="14">
        <f t="shared" si="3"/>
        <v>36435</v>
      </c>
      <c r="G10" s="14">
        <f t="shared" si="3"/>
        <v>44490</v>
      </c>
      <c r="H10" s="14">
        <f t="shared" si="3"/>
        <v>19859</v>
      </c>
      <c r="I10" s="14">
        <f t="shared" si="3"/>
        <v>24059</v>
      </c>
      <c r="J10" s="12">
        <f t="shared" si="2"/>
        <v>271748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238695</v>
      </c>
      <c r="C12" s="14">
        <f aca="true" t="shared" si="4" ref="C12:I12">C13+C14+C15</f>
        <v>192248</v>
      </c>
      <c r="D12" s="14">
        <f t="shared" si="4"/>
        <v>317359</v>
      </c>
      <c r="E12" s="14">
        <f t="shared" si="4"/>
        <v>370884</v>
      </c>
      <c r="F12" s="14">
        <f t="shared" si="4"/>
        <v>217920</v>
      </c>
      <c r="G12" s="14">
        <f t="shared" si="4"/>
        <v>369378</v>
      </c>
      <c r="H12" s="14">
        <f t="shared" si="4"/>
        <v>173032</v>
      </c>
      <c r="I12" s="14">
        <f t="shared" si="4"/>
        <v>133099</v>
      </c>
      <c r="J12" s="12">
        <f t="shared" si="2"/>
        <v>2012615</v>
      </c>
    </row>
    <row r="13" spans="1:10" ht="15.75">
      <c r="A13" s="15" t="s">
        <v>25</v>
      </c>
      <c r="B13" s="14">
        <v>110028</v>
      </c>
      <c r="C13" s="14">
        <v>90749</v>
      </c>
      <c r="D13" s="14">
        <v>148419</v>
      </c>
      <c r="E13" s="14">
        <v>175200</v>
      </c>
      <c r="F13" s="14">
        <v>106091</v>
      </c>
      <c r="G13" s="14">
        <v>177682</v>
      </c>
      <c r="H13" s="14">
        <v>81956</v>
      </c>
      <c r="I13" s="14">
        <v>62363</v>
      </c>
      <c r="J13" s="12">
        <f t="shared" si="2"/>
        <v>952488</v>
      </c>
    </row>
    <row r="14" spans="1:10" ht="15.75">
      <c r="A14" s="15" t="s">
        <v>26</v>
      </c>
      <c r="B14" s="14">
        <v>101780</v>
      </c>
      <c r="C14" s="14">
        <v>77287</v>
      </c>
      <c r="D14" s="14">
        <v>135782</v>
      </c>
      <c r="E14" s="14">
        <v>152834</v>
      </c>
      <c r="F14" s="14">
        <v>87161</v>
      </c>
      <c r="G14" s="14">
        <v>154297</v>
      </c>
      <c r="H14" s="14">
        <v>72313</v>
      </c>
      <c r="I14" s="14">
        <v>58702</v>
      </c>
      <c r="J14" s="12">
        <f t="shared" si="2"/>
        <v>840156</v>
      </c>
    </row>
    <row r="15" spans="1:10" ht="15.75">
      <c r="A15" s="15" t="s">
        <v>27</v>
      </c>
      <c r="B15" s="14">
        <v>26887</v>
      </c>
      <c r="C15" s="14">
        <v>24212</v>
      </c>
      <c r="D15" s="14">
        <v>33158</v>
      </c>
      <c r="E15" s="14">
        <v>42850</v>
      </c>
      <c r="F15" s="14">
        <v>24668</v>
      </c>
      <c r="G15" s="14">
        <v>37399</v>
      </c>
      <c r="H15" s="14">
        <v>18763</v>
      </c>
      <c r="I15" s="14">
        <v>12034</v>
      </c>
      <c r="J15" s="12">
        <f t="shared" si="2"/>
        <v>219971</v>
      </c>
    </row>
    <row r="16" spans="1:10" ht="15.75">
      <c r="A16" s="16" t="s">
        <v>95</v>
      </c>
      <c r="B16" s="14">
        <f>B17+B18+B19</f>
        <v>7095</v>
      </c>
      <c r="C16" s="14">
        <f aca="true" t="shared" si="5" ref="C16:I16">C17+C18+C19</f>
        <v>5752</v>
      </c>
      <c r="D16" s="14">
        <f t="shared" si="5"/>
        <v>7413</v>
      </c>
      <c r="E16" s="14">
        <f t="shared" si="5"/>
        <v>10366</v>
      </c>
      <c r="F16" s="14">
        <f t="shared" si="5"/>
        <v>6387</v>
      </c>
      <c r="G16" s="14">
        <f t="shared" si="5"/>
        <v>8696</v>
      </c>
      <c r="H16" s="14">
        <f t="shared" si="5"/>
        <v>4420</v>
      </c>
      <c r="I16" s="14">
        <f t="shared" si="5"/>
        <v>2614</v>
      </c>
      <c r="J16" s="12">
        <f t="shared" si="2"/>
        <v>52743</v>
      </c>
    </row>
    <row r="17" spans="1:10" ht="15.75">
      <c r="A17" s="15" t="s">
        <v>92</v>
      </c>
      <c r="B17" s="14">
        <v>2487</v>
      </c>
      <c r="C17" s="14">
        <v>2091</v>
      </c>
      <c r="D17" s="14">
        <v>2573</v>
      </c>
      <c r="E17" s="14">
        <v>3636</v>
      </c>
      <c r="F17" s="14">
        <v>2426</v>
      </c>
      <c r="G17" s="14">
        <v>3413</v>
      </c>
      <c r="H17" s="14">
        <v>1836</v>
      </c>
      <c r="I17" s="14">
        <v>1197</v>
      </c>
      <c r="J17" s="12">
        <f t="shared" si="2"/>
        <v>19659</v>
      </c>
    </row>
    <row r="18" spans="1:10" ht="15.75">
      <c r="A18" s="15" t="s">
        <v>93</v>
      </c>
      <c r="B18" s="14">
        <v>130</v>
      </c>
      <c r="C18" s="14">
        <v>129</v>
      </c>
      <c r="D18" s="14">
        <v>179</v>
      </c>
      <c r="E18" s="14">
        <v>209</v>
      </c>
      <c r="F18" s="14">
        <v>169</v>
      </c>
      <c r="G18" s="14">
        <v>252</v>
      </c>
      <c r="H18" s="14">
        <v>115</v>
      </c>
      <c r="I18" s="14">
        <v>73</v>
      </c>
      <c r="J18" s="12">
        <f t="shared" si="2"/>
        <v>1256</v>
      </c>
    </row>
    <row r="19" spans="1:10" ht="15.75">
      <c r="A19" s="15" t="s">
        <v>94</v>
      </c>
      <c r="B19" s="14">
        <v>4478</v>
      </c>
      <c r="C19" s="14">
        <v>3532</v>
      </c>
      <c r="D19" s="14">
        <v>4661</v>
      </c>
      <c r="E19" s="14">
        <v>6521</v>
      </c>
      <c r="F19" s="14">
        <v>3792</v>
      </c>
      <c r="G19" s="14">
        <v>5031</v>
      </c>
      <c r="H19" s="14">
        <v>2469</v>
      </c>
      <c r="I19" s="14">
        <v>1344</v>
      </c>
      <c r="J19" s="12">
        <f t="shared" si="2"/>
        <v>31828</v>
      </c>
    </row>
    <row r="20" spans="1:10" ht="15.75">
      <c r="A20" s="17" t="s">
        <v>28</v>
      </c>
      <c r="B20" s="18">
        <f>B21+B22+B23</f>
        <v>161086</v>
      </c>
      <c r="C20" s="18">
        <f aca="true" t="shared" si="6" ref="C20:I20">C21+C22+C23</f>
        <v>109313</v>
      </c>
      <c r="D20" s="18">
        <f t="shared" si="6"/>
        <v>135362</v>
      </c>
      <c r="E20" s="18">
        <f t="shared" si="6"/>
        <v>195936</v>
      </c>
      <c r="F20" s="18">
        <f t="shared" si="6"/>
        <v>135460</v>
      </c>
      <c r="G20" s="18">
        <f t="shared" si="6"/>
        <v>222759</v>
      </c>
      <c r="H20" s="18">
        <f t="shared" si="6"/>
        <v>135284</v>
      </c>
      <c r="I20" s="18">
        <f t="shared" si="6"/>
        <v>83725</v>
      </c>
      <c r="J20" s="12">
        <f aca="true" t="shared" si="7" ref="J20:J26">SUM(B20:I20)</f>
        <v>1178925</v>
      </c>
    </row>
    <row r="21" spans="1:10" ht="18.75" customHeight="1">
      <c r="A21" s="13" t="s">
        <v>29</v>
      </c>
      <c r="B21" s="14">
        <v>85031</v>
      </c>
      <c r="C21" s="14">
        <v>61943</v>
      </c>
      <c r="D21" s="14">
        <v>78514</v>
      </c>
      <c r="E21" s="14">
        <v>111978</v>
      </c>
      <c r="F21" s="14">
        <v>78117</v>
      </c>
      <c r="G21" s="14">
        <v>124894</v>
      </c>
      <c r="H21" s="14">
        <v>72833</v>
      </c>
      <c r="I21" s="14">
        <v>45486</v>
      </c>
      <c r="J21" s="12">
        <f t="shared" si="7"/>
        <v>658796</v>
      </c>
    </row>
    <row r="22" spans="1:10" ht="18.75" customHeight="1">
      <c r="A22" s="13" t="s">
        <v>30</v>
      </c>
      <c r="B22" s="14">
        <v>60738</v>
      </c>
      <c r="C22" s="14">
        <v>36365</v>
      </c>
      <c r="D22" s="14">
        <v>43888</v>
      </c>
      <c r="E22" s="14">
        <v>64002</v>
      </c>
      <c r="F22" s="14">
        <v>45579</v>
      </c>
      <c r="G22" s="14">
        <v>78719</v>
      </c>
      <c r="H22" s="14">
        <v>51130</v>
      </c>
      <c r="I22" s="14">
        <v>32253</v>
      </c>
      <c r="J22" s="12">
        <f t="shared" si="7"/>
        <v>412674</v>
      </c>
    </row>
    <row r="23" spans="1:10" ht="18.75" customHeight="1">
      <c r="A23" s="13" t="s">
        <v>31</v>
      </c>
      <c r="B23" s="14">
        <v>15317</v>
      </c>
      <c r="C23" s="14">
        <v>11005</v>
      </c>
      <c r="D23" s="14">
        <v>12960</v>
      </c>
      <c r="E23" s="14">
        <v>19956</v>
      </c>
      <c r="F23" s="14">
        <v>11764</v>
      </c>
      <c r="G23" s="14">
        <v>19146</v>
      </c>
      <c r="H23" s="14">
        <v>11321</v>
      </c>
      <c r="I23" s="14">
        <v>5986</v>
      </c>
      <c r="J23" s="12">
        <f t="shared" si="7"/>
        <v>107455</v>
      </c>
    </row>
    <row r="24" spans="1:10" ht="18.75" customHeight="1">
      <c r="A24" s="17" t="s">
        <v>32</v>
      </c>
      <c r="B24" s="14">
        <f>B25+B26</f>
        <v>52629</v>
      </c>
      <c r="C24" s="14">
        <f aca="true" t="shared" si="8" ref="C24:I24">C25+C26</f>
        <v>45286</v>
      </c>
      <c r="D24" s="14">
        <f t="shared" si="8"/>
        <v>70359</v>
      </c>
      <c r="E24" s="14">
        <f t="shared" si="8"/>
        <v>94274</v>
      </c>
      <c r="F24" s="14">
        <f t="shared" si="8"/>
        <v>55093</v>
      </c>
      <c r="G24" s="14">
        <f t="shared" si="8"/>
        <v>74088</v>
      </c>
      <c r="H24" s="14">
        <f t="shared" si="8"/>
        <v>31873</v>
      </c>
      <c r="I24" s="14">
        <f t="shared" si="8"/>
        <v>16805</v>
      </c>
      <c r="J24" s="12">
        <f t="shared" si="7"/>
        <v>440407</v>
      </c>
    </row>
    <row r="25" spans="1:10" ht="18.75" customHeight="1">
      <c r="A25" s="13" t="s">
        <v>33</v>
      </c>
      <c r="B25" s="14">
        <v>33683</v>
      </c>
      <c r="C25" s="14">
        <v>28983</v>
      </c>
      <c r="D25" s="14">
        <v>45030</v>
      </c>
      <c r="E25" s="14">
        <v>60335</v>
      </c>
      <c r="F25" s="14">
        <v>35260</v>
      </c>
      <c r="G25" s="14">
        <v>47416</v>
      </c>
      <c r="H25" s="14">
        <v>20399</v>
      </c>
      <c r="I25" s="14">
        <v>10755</v>
      </c>
      <c r="J25" s="12">
        <f t="shared" si="7"/>
        <v>281861</v>
      </c>
    </row>
    <row r="26" spans="1:10" ht="18.75" customHeight="1">
      <c r="A26" s="13" t="s">
        <v>34</v>
      </c>
      <c r="B26" s="14">
        <v>18946</v>
      </c>
      <c r="C26" s="14">
        <v>16303</v>
      </c>
      <c r="D26" s="14">
        <v>25329</v>
      </c>
      <c r="E26" s="14">
        <v>33939</v>
      </c>
      <c r="F26" s="14">
        <v>19833</v>
      </c>
      <c r="G26" s="14">
        <v>26672</v>
      </c>
      <c r="H26" s="14">
        <v>11474</v>
      </c>
      <c r="I26" s="14">
        <v>6050</v>
      </c>
      <c r="J26" s="12">
        <f t="shared" si="7"/>
        <v>158546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0.9581915953719464</v>
      </c>
      <c r="C32" s="23">
        <f aca="true" t="shared" si="9" ref="C32:I32">(((+C$8+C$20)*C$29)+(C$24*C$30))/C$7</f>
        <v>0.9553527292151789</v>
      </c>
      <c r="D32" s="23">
        <f t="shared" si="9"/>
        <v>0.9714841831165447</v>
      </c>
      <c r="E32" s="23">
        <f t="shared" si="9"/>
        <v>0.9638002169576932</v>
      </c>
      <c r="F32" s="23">
        <f t="shared" si="9"/>
        <v>0.9650369820184136</v>
      </c>
      <c r="G32" s="23">
        <f t="shared" si="9"/>
        <v>0.9681778677279052</v>
      </c>
      <c r="H32" s="23">
        <f t="shared" si="9"/>
        <v>0.9118036047060373</v>
      </c>
      <c r="I32" s="23">
        <f t="shared" si="9"/>
        <v>0.9807196210555432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1.498994931799873</v>
      </c>
      <c r="C35" s="26">
        <f aca="true" t="shared" si="10" ref="C35:I35">C32*C34</f>
        <v>1.4695235680787881</v>
      </c>
      <c r="D35" s="26">
        <f t="shared" si="10"/>
        <v>1.5096864205631106</v>
      </c>
      <c r="E35" s="26">
        <f t="shared" si="10"/>
        <v>1.4969744969786891</v>
      </c>
      <c r="F35" s="26">
        <f t="shared" si="10"/>
        <v>1.458749902019034</v>
      </c>
      <c r="G35" s="26">
        <f t="shared" si="10"/>
        <v>1.533981013628093</v>
      </c>
      <c r="H35" s="26">
        <f t="shared" si="10"/>
        <v>1.6554706247042814</v>
      </c>
      <c r="I35" s="26">
        <f t="shared" si="10"/>
        <v>1.8834720322371707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738865.09</v>
      </c>
      <c r="C41" s="29">
        <f aca="true" t="shared" si="13" ref="C41:I41">+C42+C43</f>
        <v>566710.01</v>
      </c>
      <c r="D41" s="29">
        <f t="shared" si="13"/>
        <v>857483.77</v>
      </c>
      <c r="E41" s="29">
        <f t="shared" si="13"/>
        <v>1069476.01</v>
      </c>
      <c r="F41" s="29">
        <f t="shared" si="13"/>
        <v>658326.54</v>
      </c>
      <c r="G41" s="29">
        <f t="shared" si="13"/>
        <v>1103562.81</v>
      </c>
      <c r="H41" s="29">
        <f t="shared" si="13"/>
        <v>603366.07</v>
      </c>
      <c r="I41" s="29">
        <f t="shared" si="13"/>
        <v>490271.54</v>
      </c>
      <c r="J41" s="29">
        <f t="shared" si="12"/>
        <v>6088061.840000001</v>
      </c>
      <c r="L41" s="43"/>
      <c r="M41" s="43"/>
    </row>
    <row r="42" spans="1:10" ht="15.75">
      <c r="A42" s="17" t="s">
        <v>72</v>
      </c>
      <c r="B42" s="30">
        <f>ROUND(+B7*B35,2)</f>
        <v>738865.09</v>
      </c>
      <c r="C42" s="30">
        <f aca="true" t="shared" si="14" ref="C42:I42">ROUND(+C7*C35,2)</f>
        <v>566710.01</v>
      </c>
      <c r="D42" s="30">
        <f t="shared" si="14"/>
        <v>857483.77</v>
      </c>
      <c r="E42" s="30">
        <f t="shared" si="14"/>
        <v>1069476.01</v>
      </c>
      <c r="F42" s="30">
        <f t="shared" si="14"/>
        <v>658326.54</v>
      </c>
      <c r="G42" s="30">
        <f t="shared" si="14"/>
        <v>1103562.81</v>
      </c>
      <c r="H42" s="30">
        <f t="shared" si="14"/>
        <v>603366.07</v>
      </c>
      <c r="I42" s="30">
        <f t="shared" si="14"/>
        <v>490271.54</v>
      </c>
      <c r="J42" s="30">
        <f>SUM(B42:I42)</f>
        <v>6088061.840000001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-100206</v>
      </c>
      <c r="C45" s="31">
        <f t="shared" si="16"/>
        <v>-99129</v>
      </c>
      <c r="D45" s="31">
        <f t="shared" si="16"/>
        <v>-112485</v>
      </c>
      <c r="E45" s="31">
        <f t="shared" si="16"/>
        <v>-128895</v>
      </c>
      <c r="F45" s="31">
        <f t="shared" si="16"/>
        <v>-109305</v>
      </c>
      <c r="G45" s="31">
        <f t="shared" si="16"/>
        <v>-133470</v>
      </c>
      <c r="H45" s="31">
        <f t="shared" si="16"/>
        <v>-59577</v>
      </c>
      <c r="I45" s="31">
        <f t="shared" si="16"/>
        <v>-72177</v>
      </c>
      <c r="J45" s="31">
        <f t="shared" si="16"/>
        <v>-815244</v>
      </c>
      <c r="L45" s="43"/>
    </row>
    <row r="46" spans="1:12" ht="15.75">
      <c r="A46" s="17" t="s">
        <v>42</v>
      </c>
      <c r="B46" s="32">
        <f>B47+B48</f>
        <v>-100206</v>
      </c>
      <c r="C46" s="32">
        <f aca="true" t="shared" si="17" ref="C46:I46">C47+C48</f>
        <v>-99129</v>
      </c>
      <c r="D46" s="32">
        <f t="shared" si="17"/>
        <v>-112485</v>
      </c>
      <c r="E46" s="32">
        <f t="shared" si="17"/>
        <v>-128895</v>
      </c>
      <c r="F46" s="32">
        <f t="shared" si="17"/>
        <v>-109305</v>
      </c>
      <c r="G46" s="32">
        <f t="shared" si="17"/>
        <v>-133470</v>
      </c>
      <c r="H46" s="32">
        <f t="shared" si="17"/>
        <v>-59577</v>
      </c>
      <c r="I46" s="32">
        <f t="shared" si="17"/>
        <v>-72177</v>
      </c>
      <c r="J46" s="31">
        <f t="shared" si="12"/>
        <v>-815244</v>
      </c>
      <c r="L46" s="43"/>
    </row>
    <row r="47" spans="1:12" ht="15.75">
      <c r="A47" s="13" t="s">
        <v>67</v>
      </c>
      <c r="B47" s="20">
        <f aca="true" t="shared" si="18" ref="B47:I47">ROUND(-B9*$D$3,2)</f>
        <v>-100206</v>
      </c>
      <c r="C47" s="20">
        <f t="shared" si="18"/>
        <v>-99129</v>
      </c>
      <c r="D47" s="20">
        <f t="shared" si="18"/>
        <v>-112485</v>
      </c>
      <c r="E47" s="20">
        <f t="shared" si="18"/>
        <v>-128895</v>
      </c>
      <c r="F47" s="20">
        <f t="shared" si="18"/>
        <v>-109305</v>
      </c>
      <c r="G47" s="20">
        <f t="shared" si="18"/>
        <v>-133470</v>
      </c>
      <c r="H47" s="20">
        <f t="shared" si="18"/>
        <v>-59577</v>
      </c>
      <c r="I47" s="20">
        <f t="shared" si="18"/>
        <v>-72177</v>
      </c>
      <c r="J47" s="57">
        <f t="shared" si="12"/>
        <v>-815244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638659.09</v>
      </c>
      <c r="C57" s="35">
        <f t="shared" si="21"/>
        <v>467581.01</v>
      </c>
      <c r="D57" s="35">
        <f t="shared" si="21"/>
        <v>744998.77</v>
      </c>
      <c r="E57" s="35">
        <f t="shared" si="21"/>
        <v>940581.01</v>
      </c>
      <c r="F57" s="35">
        <f t="shared" si="21"/>
        <v>549021.54</v>
      </c>
      <c r="G57" s="35">
        <f t="shared" si="21"/>
        <v>970092.81</v>
      </c>
      <c r="H57" s="35">
        <f t="shared" si="21"/>
        <v>543789.07</v>
      </c>
      <c r="I57" s="35">
        <f t="shared" si="21"/>
        <v>418094.54</v>
      </c>
      <c r="J57" s="35">
        <f>SUM(B57:I57)</f>
        <v>5272817.840000001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5272817.839999999</v>
      </c>
      <c r="L60" s="43"/>
    </row>
    <row r="61" spans="1:10" ht="17.25" customHeight="1">
      <c r="A61" s="17" t="s">
        <v>46</v>
      </c>
      <c r="B61" s="45">
        <v>128071.53</v>
      </c>
      <c r="C61" s="45">
        <v>122500.45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250571.97999999998</v>
      </c>
    </row>
    <row r="62" spans="1:10" ht="17.25" customHeight="1">
      <c r="A62" s="17" t="s">
        <v>52</v>
      </c>
      <c r="B62" s="45">
        <v>510587.57</v>
      </c>
      <c r="C62" s="45">
        <v>345080.55</v>
      </c>
      <c r="D62" s="44">
        <v>0</v>
      </c>
      <c r="E62" s="45">
        <v>415901.17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1271569.29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291150.69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291150.69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287235.7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287235.7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116449.46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116449.46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50162.92</v>
      </c>
      <c r="E66" s="44">
        <v>0</v>
      </c>
      <c r="F66" s="45">
        <v>95336.17</v>
      </c>
      <c r="G66" s="44">
        <v>0</v>
      </c>
      <c r="H66" s="44">
        <v>0</v>
      </c>
      <c r="I66" s="44">
        <v>0</v>
      </c>
      <c r="J66" s="35">
        <f t="shared" si="22"/>
        <v>145499.09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327893.63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327893.63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169690.16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169690.16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27096.05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27096.05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453685.36</v>
      </c>
      <c r="G70" s="44">
        <v>0</v>
      </c>
      <c r="H70" s="44">
        <v>0</v>
      </c>
      <c r="I70" s="44">
        <v>0</v>
      </c>
      <c r="J70" s="35">
        <f t="shared" si="22"/>
        <v>453685.36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552901.34</v>
      </c>
      <c r="H71" s="45">
        <v>543789.07</v>
      </c>
      <c r="I71" s="44">
        <v>0</v>
      </c>
      <c r="J71" s="32">
        <f t="shared" si="22"/>
        <v>1096690.41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417191.49</v>
      </c>
      <c r="H72" s="44">
        <v>0</v>
      </c>
      <c r="I72" s="44">
        <v>0</v>
      </c>
      <c r="J72" s="35">
        <f t="shared" si="22"/>
        <v>417191.49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149824.14</v>
      </c>
      <c r="J73" s="32">
        <f t="shared" si="22"/>
        <v>149824.14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268270.39</v>
      </c>
      <c r="J74" s="35">
        <f t="shared" si="22"/>
        <v>268270.39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1.587395499416198</v>
      </c>
      <c r="C79" s="55">
        <v>1.5566622919464452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1.4781063564561558</v>
      </c>
      <c r="C80" s="55">
        <v>1.4397165477640508</v>
      </c>
      <c r="D80" s="55"/>
      <c r="E80" s="55">
        <v>1.528516375954789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1.4134147209476722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1.4883185560481318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1.7879716262322498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1.6950500762029175</v>
      </c>
      <c r="E84" s="55">
        <v>0</v>
      </c>
      <c r="F84" s="55">
        <v>1.5052922429810076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1.4743738836301925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1.4731087365654114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1.4592898809236852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1.4490995235305293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1.4750498343683303</v>
      </c>
      <c r="H89" s="55">
        <v>1.6554706311665224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1.613943467250253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1.8419876047214179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1.9078419881079434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2014-05-30T19:14:31Z</dcterms:modified>
  <cp:category/>
  <cp:version/>
  <cp:contentType/>
  <cp:contentStatus/>
</cp:coreProperties>
</file>