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<sst xmlns="http://schemas.openxmlformats.org/spreadsheetml/2006/main" count="98" uniqueCount="98">
  <si>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</si>
  <si>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</si>
  <si>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</si>
  <si>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</si>
  <si>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</si>
  <si>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</si>
  <si>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</si>
  <si>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</si>
  <si>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</si>
  <si>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</si>
  <si>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</si>
  <si>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</si>
  <si>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</si>
  <si>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</si>
  <si>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</si>
  <si>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</si>
  <si>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</si>
  <si>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</si>
  <si>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</si>
  <si>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</si>
  <si>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</si>
  <si>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</si>
  <si>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</si>
  <si>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</si>
  <si>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</si>
  <si>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</si>
  <si>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</si>
  <si>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</si>
  <si>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</si>
  <si>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</si>
  <si>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</si>
  <si>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</si>
  <si>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</si>
  <si>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</si>
  <si>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</si>
  <si>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</si>
  <si>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</si>
  <si>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</si>
  <si>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</si>
  <si>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</si>
  <si>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</si>
  <si>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</si>
  <si>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</si>
  <si>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</si>
  <si>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</si>
  <si>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</si>
  <si>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</si>
  <si>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</si>
  <si>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</si>
  <si>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</si>
  <si>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</si>
  <si>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</si>
  <si>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</si>
  <si>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</si>
  <si>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</si>
  <si>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</si>
  <si>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</si>
  <si>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</si>
  <si>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</si>
  <si>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</si>
  <si>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</si>
  <si>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</si>
  <si>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</si>
  <si>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</si>
  <si>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</si>
  <si>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</si>
  <si>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</si>
  <si>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</si>
  <si>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</si>
  <si>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</si>
  <si>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</si>
  <si>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</si>
  <si>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</si>
  <si>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</si>
  <si>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</si>
  <si>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</si>
  <si>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</si>
  <si>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</si>
  <si>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</si>
  <si>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</si>
  <si>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</si>
  <si>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</si>
  <si>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</si>
  <si>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</si>
  <si>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</si>
  <si>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</si>
  <si>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</si>
  <si>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</si>
  <si>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</si>
  <si>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</si>
  <si>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</si>
  <si>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</si>
  <si>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</si>
  <si>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</si>
  <si>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</si>
  <si>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</si>
  <si>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</si>
  <si>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24/05/14 - VENCIMENTO 30/05/14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</si>
</sst>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345128</v>
      </c>
      <c r="C7" s="10">
        <f aca="true" t="shared" si="0" ref="C7:I7">C8+C20+C24</f>
        <v>259163</v>
      </c>
      <c r="D7" s="10">
        <f t="shared" si="0"/>
        <v>410903</v>
      </c>
      <c r="E7" s="10">
        <f t="shared" si="0"/>
        <v>497804</v>
      </c>
      <c r="F7" s="10">
        <f t="shared" si="0"/>
        <v>298046</v>
      </c>
      <c r="G7" s="10">
        <f t="shared" si="0"/>
        <v>510338</v>
      </c>
      <c r="H7" s="10">
        <f t="shared" si="0"/>
        <v>289111</v>
      </c>
      <c r="I7" s="10">
        <f t="shared" si="0"/>
        <v>162359</v>
      </c>
      <c r="J7" s="10">
        <f>+J8+J20+J24</f>
        <v>2772852</v>
      </c>
      <c r="L7" s="42"/>
    </row>
    <row r="8" spans="1:10" ht="15.75">
      <c r="A8" s="11" t="s">
        <v>96</v>
      </c>
      <c r="B8" s="12">
        <f>+B9+B12+B16</f>
        <v>199281</v>
      </c>
      <c r="C8" s="12">
        <f aca="true" t="shared" si="1" ref="C8:I8">+C9+C12+C16</f>
        <v>158563</v>
      </c>
      <c r="D8" s="12">
        <f t="shared" si="1"/>
        <v>263267</v>
      </c>
      <c r="E8" s="12">
        <f t="shared" si="1"/>
        <v>297861</v>
      </c>
      <c r="F8" s="12">
        <f t="shared" si="1"/>
        <v>177261</v>
      </c>
      <c r="G8" s="12">
        <f t="shared" si="1"/>
        <v>305680</v>
      </c>
      <c r="H8" s="12">
        <f t="shared" si="1"/>
        <v>163300</v>
      </c>
      <c r="I8" s="12">
        <f t="shared" si="1"/>
        <v>102191</v>
      </c>
      <c r="J8" s="12">
        <f>SUM(B8:I8)</f>
        <v>1667404</v>
      </c>
    </row>
    <row r="9" spans="1:10" ht="15.75">
      <c r="A9" s="13" t="s">
        <v>22</v>
      </c>
      <c r="B9" s="14">
        <v>29008</v>
      </c>
      <c r="C9" s="14">
        <v>29184</v>
      </c>
      <c r="D9" s="14">
        <v>35362</v>
      </c>
      <c r="E9" s="14">
        <v>38230</v>
      </c>
      <c r="F9" s="14">
        <v>31566</v>
      </c>
      <c r="G9" s="14">
        <v>38850</v>
      </c>
      <c r="H9" s="14">
        <v>19487</v>
      </c>
      <c r="I9" s="14">
        <v>17360</v>
      </c>
      <c r="J9" s="12">
        <f aca="true" t="shared" si="2" ref="J9:J19">SUM(B9:I9)</f>
        <v>239047</v>
      </c>
    </row>
    <row r="10" spans="1:10" ht="15.75">
      <c r="A10" s="15" t="s">
        <v>23</v>
      </c>
      <c r="B10" s="14">
        <f>+B9-B11</f>
        <v>29008</v>
      </c>
      <c r="C10" s="14">
        <f aca="true" t="shared" si="3" ref="C10:I10">+C9-C11</f>
        <v>29184</v>
      </c>
      <c r="D10" s="14">
        <f t="shared" si="3"/>
        <v>35362</v>
      </c>
      <c r="E10" s="14">
        <f t="shared" si="3"/>
        <v>38230</v>
      </c>
      <c r="F10" s="14">
        <f t="shared" si="3"/>
        <v>31566</v>
      </c>
      <c r="G10" s="14">
        <f t="shared" si="3"/>
        <v>38850</v>
      </c>
      <c r="H10" s="14">
        <f t="shared" si="3"/>
        <v>19487</v>
      </c>
      <c r="I10" s="14">
        <f t="shared" si="3"/>
        <v>17360</v>
      </c>
      <c r="J10" s="12">
        <f t="shared" si="2"/>
        <v>239047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165354</v>
      </c>
      <c r="C12" s="14">
        <f aca="true" t="shared" si="4" ref="C12:I12">C13+C14+C15</f>
        <v>125834</v>
      </c>
      <c r="D12" s="14">
        <f t="shared" si="4"/>
        <v>222811</v>
      </c>
      <c r="E12" s="14">
        <f t="shared" si="4"/>
        <v>252425</v>
      </c>
      <c r="F12" s="14">
        <f t="shared" si="4"/>
        <v>141666</v>
      </c>
      <c r="G12" s="14">
        <f t="shared" si="4"/>
        <v>260744</v>
      </c>
      <c r="H12" s="14">
        <f t="shared" si="4"/>
        <v>140371</v>
      </c>
      <c r="I12" s="14">
        <f t="shared" si="4"/>
        <v>83220</v>
      </c>
      <c r="J12" s="12">
        <f t="shared" si="2"/>
        <v>1392425</v>
      </c>
    </row>
    <row r="13" spans="1:10" ht="15.75">
      <c r="A13" s="15" t="s">
        <v>25</v>
      </c>
      <c r="B13" s="14">
        <v>79219</v>
      </c>
      <c r="C13" s="14">
        <v>63420</v>
      </c>
      <c r="D13" s="14">
        <v>109726</v>
      </c>
      <c r="E13" s="14">
        <v>125469</v>
      </c>
      <c r="F13" s="14">
        <v>72515</v>
      </c>
      <c r="G13" s="14">
        <v>128751</v>
      </c>
      <c r="H13" s="14">
        <v>67818</v>
      </c>
      <c r="I13" s="14">
        <v>39465</v>
      </c>
      <c r="J13" s="12">
        <f t="shared" si="2"/>
        <v>686383</v>
      </c>
    </row>
    <row r="14" spans="1:10" ht="15.75">
      <c r="A14" s="15" t="s">
        <v>26</v>
      </c>
      <c r="B14" s="14">
        <v>71874</v>
      </c>
      <c r="C14" s="14">
        <v>50307</v>
      </c>
      <c r="D14" s="14">
        <v>94933</v>
      </c>
      <c r="E14" s="14">
        <v>104098</v>
      </c>
      <c r="F14" s="14">
        <v>56819</v>
      </c>
      <c r="G14" s="14">
        <v>111090</v>
      </c>
      <c r="H14" s="14">
        <v>61955</v>
      </c>
      <c r="I14" s="14">
        <v>38443</v>
      </c>
      <c r="J14" s="12">
        <f t="shared" si="2"/>
        <v>589519</v>
      </c>
    </row>
    <row r="15" spans="1:10" ht="15.75">
      <c r="A15" s="15" t="s">
        <v>27</v>
      </c>
      <c r="B15" s="14">
        <v>14261</v>
      </c>
      <c r="C15" s="14">
        <v>12107</v>
      </c>
      <c r="D15" s="14">
        <v>18152</v>
      </c>
      <c r="E15" s="14">
        <v>22858</v>
      </c>
      <c r="F15" s="14">
        <v>12332</v>
      </c>
      <c r="G15" s="14">
        <v>20903</v>
      </c>
      <c r="H15" s="14">
        <v>10598</v>
      </c>
      <c r="I15" s="14">
        <v>5312</v>
      </c>
      <c r="J15" s="12">
        <f t="shared" si="2"/>
        <v>116523</v>
      </c>
    </row>
    <row r="16" spans="1:10" ht="15.75">
      <c r="A16" s="16" t="s">
        <v>95</v>
      </c>
      <c r="B16" s="14">
        <f>B17+B18+B19</f>
        <v>4919</v>
      </c>
      <c r="C16" s="14">
        <f aca="true" t="shared" si="5" ref="C16:I16">C17+C18+C19</f>
        <v>3545</v>
      </c>
      <c r="D16" s="14">
        <f t="shared" si="5"/>
        <v>5094</v>
      </c>
      <c r="E16" s="14">
        <f t="shared" si="5"/>
        <v>7206</v>
      </c>
      <c r="F16" s="14">
        <f t="shared" si="5"/>
        <v>4029</v>
      </c>
      <c r="G16" s="14">
        <f t="shared" si="5"/>
        <v>6086</v>
      </c>
      <c r="H16" s="14">
        <f t="shared" si="5"/>
        <v>3442</v>
      </c>
      <c r="I16" s="14">
        <f t="shared" si="5"/>
        <v>1611</v>
      </c>
      <c r="J16" s="12">
        <f t="shared" si="2"/>
        <v>35932</v>
      </c>
    </row>
    <row r="17" spans="1:10" ht="15.75">
      <c r="A17" s="15" t="s">
        <v>92</v>
      </c>
      <c r="B17" s="14">
        <v>1930</v>
      </c>
      <c r="C17" s="14">
        <v>1541</v>
      </c>
      <c r="D17" s="14">
        <v>1946</v>
      </c>
      <c r="E17" s="14">
        <v>2987</v>
      </c>
      <c r="F17" s="14">
        <v>1745</v>
      </c>
      <c r="G17" s="14">
        <v>2825</v>
      </c>
      <c r="H17" s="14">
        <v>1594</v>
      </c>
      <c r="I17" s="14">
        <v>748</v>
      </c>
      <c r="J17" s="12">
        <f t="shared" si="2"/>
        <v>15316</v>
      </c>
    </row>
    <row r="18" spans="1:10" ht="15.75">
      <c r="A18" s="15" t="s">
        <v>93</v>
      </c>
      <c r="B18" s="14">
        <v>87</v>
      </c>
      <c r="C18" s="14">
        <v>110</v>
      </c>
      <c r="D18" s="14">
        <v>156</v>
      </c>
      <c r="E18" s="14">
        <v>175</v>
      </c>
      <c r="F18" s="14">
        <v>144</v>
      </c>
      <c r="G18" s="14">
        <v>222</v>
      </c>
      <c r="H18" s="14">
        <v>101</v>
      </c>
      <c r="I18" s="14">
        <v>56</v>
      </c>
      <c r="J18" s="12">
        <f t="shared" si="2"/>
        <v>1051</v>
      </c>
    </row>
    <row r="19" spans="1:10" ht="15.75">
      <c r="A19" s="15" t="s">
        <v>94</v>
      </c>
      <c r="B19" s="14">
        <v>2902</v>
      </c>
      <c r="C19" s="14">
        <v>1894</v>
      </c>
      <c r="D19" s="14">
        <v>2992</v>
      </c>
      <c r="E19" s="14">
        <v>4044</v>
      </c>
      <c r="F19" s="14">
        <v>2140</v>
      </c>
      <c r="G19" s="14">
        <v>3039</v>
      </c>
      <c r="H19" s="14">
        <v>1747</v>
      </c>
      <c r="I19" s="14">
        <v>807</v>
      </c>
      <c r="J19" s="12">
        <f t="shared" si="2"/>
        <v>19565</v>
      </c>
    </row>
    <row r="20" spans="1:10" ht="15.75">
      <c r="A20" s="17" t="s">
        <v>28</v>
      </c>
      <c r="B20" s="18">
        <f>B21+B22+B23</f>
        <v>109413</v>
      </c>
      <c r="C20" s="18">
        <f aca="true" t="shared" si="6" ref="C20:I20">C21+C22+C23</f>
        <v>71185</v>
      </c>
      <c r="D20" s="18">
        <f t="shared" si="6"/>
        <v>99057</v>
      </c>
      <c r="E20" s="18">
        <f t="shared" si="6"/>
        <v>136164</v>
      </c>
      <c r="F20" s="18">
        <f t="shared" si="6"/>
        <v>86374</v>
      </c>
      <c r="G20" s="18">
        <f t="shared" si="6"/>
        <v>155451</v>
      </c>
      <c r="H20" s="18">
        <f t="shared" si="6"/>
        <v>103249</v>
      </c>
      <c r="I20" s="18">
        <f t="shared" si="6"/>
        <v>50031</v>
      </c>
      <c r="J20" s="12">
        <f aca="true" t="shared" si="7" ref="J20:J26">SUM(B20:I20)</f>
        <v>810924</v>
      </c>
    </row>
    <row r="21" spans="1:10" ht="18.75" customHeight="1">
      <c r="A21" s="13" t="s">
        <v>29</v>
      </c>
      <c r="B21" s="14">
        <v>58009</v>
      </c>
      <c r="C21" s="14">
        <v>41205</v>
      </c>
      <c r="D21" s="14">
        <v>56425</v>
      </c>
      <c r="E21" s="14">
        <v>77562</v>
      </c>
      <c r="F21" s="14">
        <v>50161</v>
      </c>
      <c r="G21" s="14">
        <v>85903</v>
      </c>
      <c r="H21" s="14">
        <v>54100</v>
      </c>
      <c r="I21" s="14">
        <v>26403</v>
      </c>
      <c r="J21" s="12">
        <f t="shared" si="7"/>
        <v>449768</v>
      </c>
    </row>
    <row r="22" spans="1:10" ht="18.75" customHeight="1">
      <c r="A22" s="13" t="s">
        <v>30</v>
      </c>
      <c r="B22" s="14">
        <v>43093</v>
      </c>
      <c r="C22" s="14">
        <v>24033</v>
      </c>
      <c r="D22" s="14">
        <v>35295</v>
      </c>
      <c r="E22" s="14">
        <v>47873</v>
      </c>
      <c r="F22" s="14">
        <v>30148</v>
      </c>
      <c r="G22" s="14">
        <v>58946</v>
      </c>
      <c r="H22" s="14">
        <v>42656</v>
      </c>
      <c r="I22" s="14">
        <v>20766</v>
      </c>
      <c r="J22" s="12">
        <f t="shared" si="7"/>
        <v>302810</v>
      </c>
    </row>
    <row r="23" spans="1:10" ht="18.75" customHeight="1">
      <c r="A23" s="13" t="s">
        <v>31</v>
      </c>
      <c r="B23" s="14">
        <v>8311</v>
      </c>
      <c r="C23" s="14">
        <v>5947</v>
      </c>
      <c r="D23" s="14">
        <v>7337</v>
      </c>
      <c r="E23" s="14">
        <v>10729</v>
      </c>
      <c r="F23" s="14">
        <v>6065</v>
      </c>
      <c r="G23" s="14">
        <v>10602</v>
      </c>
      <c r="H23" s="14">
        <v>6493</v>
      </c>
      <c r="I23" s="14">
        <v>2862</v>
      </c>
      <c r="J23" s="12">
        <f t="shared" si="7"/>
        <v>58346</v>
      </c>
    </row>
    <row r="24" spans="1:10" ht="18.75" customHeight="1">
      <c r="A24" s="17" t="s">
        <v>32</v>
      </c>
      <c r="B24" s="14">
        <f>B25+B26</f>
        <v>36434</v>
      </c>
      <c r="C24" s="14">
        <f aca="true" t="shared" si="8" ref="C24:I24">C25+C26</f>
        <v>29415</v>
      </c>
      <c r="D24" s="14">
        <f t="shared" si="8"/>
        <v>48579</v>
      </c>
      <c r="E24" s="14">
        <f t="shared" si="8"/>
        <v>63779</v>
      </c>
      <c r="F24" s="14">
        <f t="shared" si="8"/>
        <v>34411</v>
      </c>
      <c r="G24" s="14">
        <f t="shared" si="8"/>
        <v>49207</v>
      </c>
      <c r="H24" s="14">
        <f t="shared" si="8"/>
        <v>22562</v>
      </c>
      <c r="I24" s="14">
        <f t="shared" si="8"/>
        <v>10137</v>
      </c>
      <c r="J24" s="12">
        <f t="shared" si="7"/>
        <v>294524</v>
      </c>
    </row>
    <row r="25" spans="1:10" ht="18.75" customHeight="1">
      <c r="A25" s="13" t="s">
        <v>33</v>
      </c>
      <c r="B25" s="14">
        <v>23318</v>
      </c>
      <c r="C25" s="14">
        <v>18826</v>
      </c>
      <c r="D25" s="14">
        <v>31091</v>
      </c>
      <c r="E25" s="14">
        <v>40819</v>
      </c>
      <c r="F25" s="14">
        <v>22023</v>
      </c>
      <c r="G25" s="14">
        <v>31492</v>
      </c>
      <c r="H25" s="14">
        <v>14440</v>
      </c>
      <c r="I25" s="14">
        <v>6488</v>
      </c>
      <c r="J25" s="12">
        <f t="shared" si="7"/>
        <v>188497</v>
      </c>
    </row>
    <row r="26" spans="1:10" ht="18.75" customHeight="1">
      <c r="A26" s="13" t="s">
        <v>34</v>
      </c>
      <c r="B26" s="14">
        <v>13116</v>
      </c>
      <c r="C26" s="14">
        <v>10589</v>
      </c>
      <c r="D26" s="14">
        <v>17488</v>
      </c>
      <c r="E26" s="14">
        <v>22960</v>
      </c>
      <c r="F26" s="14">
        <v>12388</v>
      </c>
      <c r="G26" s="14">
        <v>17715</v>
      </c>
      <c r="H26" s="14">
        <v>8122</v>
      </c>
      <c r="I26" s="14">
        <v>3649</v>
      </c>
      <c r="J26" s="12">
        <f t="shared" si="7"/>
        <v>106027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0.9584085631997404</v>
      </c>
      <c r="C32" s="23">
        <f aca="true" t="shared" si="9" ref="C32:I32">(((+C$8+C$20)*C$29)+(C$24*C$30))/C$7</f>
        <v>0.95630815046901</v>
      </c>
      <c r="D32" s="23">
        <f t="shared" si="9"/>
        <v>0.972784609019647</v>
      </c>
      <c r="E32" s="23">
        <f t="shared" si="9"/>
        <v>0.9647307287607172</v>
      </c>
      <c r="F32" s="23">
        <f t="shared" si="9"/>
        <v>0.9669335928011111</v>
      </c>
      <c r="G32" s="23">
        <f t="shared" si="9"/>
        <v>0.9702060928247553</v>
      </c>
      <c r="H32" s="23">
        <f t="shared" si="9"/>
        <v>0.914881171591534</v>
      </c>
      <c r="I32" s="23">
        <f t="shared" si="9"/>
        <v>0.9810216415474351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1.499334356269674</v>
      </c>
      <c r="C35" s="26">
        <f aca="true" t="shared" si="10" ref="C35:I35">C32*C34</f>
        <v>1.4709931970514312</v>
      </c>
      <c r="D35" s="26">
        <f t="shared" si="10"/>
        <v>1.5117072824165316</v>
      </c>
      <c r="E35" s="26">
        <f t="shared" si="10"/>
        <v>1.498419767911146</v>
      </c>
      <c r="F35" s="26">
        <f t="shared" si="10"/>
        <v>1.4616168188781595</v>
      </c>
      <c r="G35" s="26">
        <f t="shared" si="10"/>
        <v>1.5371945334715424</v>
      </c>
      <c r="H35" s="26">
        <f t="shared" si="10"/>
        <v>1.6610582551415893</v>
      </c>
      <c r="I35" s="26">
        <f t="shared" si="10"/>
        <v>1.884052062591849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517462.27</v>
      </c>
      <c r="C41" s="29">
        <f aca="true" t="shared" si="13" ref="C41:I41">+C42+C43</f>
        <v>381227.01</v>
      </c>
      <c r="D41" s="29">
        <f t="shared" si="13"/>
        <v>621165.06</v>
      </c>
      <c r="E41" s="29">
        <f t="shared" si="13"/>
        <v>745919.35</v>
      </c>
      <c r="F41" s="29">
        <f t="shared" si="13"/>
        <v>435629.05</v>
      </c>
      <c r="G41" s="29">
        <f t="shared" si="13"/>
        <v>784488.78</v>
      </c>
      <c r="H41" s="29">
        <f t="shared" si="13"/>
        <v>480230.21</v>
      </c>
      <c r="I41" s="29">
        <f t="shared" si="13"/>
        <v>305892.81</v>
      </c>
      <c r="J41" s="29">
        <f t="shared" si="12"/>
        <v>4272014.539999999</v>
      </c>
      <c r="L41" s="43"/>
      <c r="M41" s="43"/>
    </row>
    <row r="42" spans="1:10" ht="15.75">
      <c r="A42" s="17" t="s">
        <v>72</v>
      </c>
      <c r="B42" s="30">
        <f>ROUND(+B7*B35,2)</f>
        <v>517462.27</v>
      </c>
      <c r="C42" s="30">
        <f aca="true" t="shared" si="14" ref="C42:I42">ROUND(+C7*C35,2)</f>
        <v>381227.01</v>
      </c>
      <c r="D42" s="30">
        <f t="shared" si="14"/>
        <v>621165.06</v>
      </c>
      <c r="E42" s="30">
        <f t="shared" si="14"/>
        <v>745919.35</v>
      </c>
      <c r="F42" s="30">
        <f t="shared" si="14"/>
        <v>435629.05</v>
      </c>
      <c r="G42" s="30">
        <f t="shared" si="14"/>
        <v>784488.78</v>
      </c>
      <c r="H42" s="30">
        <f t="shared" si="14"/>
        <v>480230.21</v>
      </c>
      <c r="I42" s="30">
        <f t="shared" si="14"/>
        <v>305892.81</v>
      </c>
      <c r="J42" s="30">
        <f>SUM(B42:I42)</f>
        <v>4272014.539999999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-87024</v>
      </c>
      <c r="C45" s="31">
        <f t="shared" si="16"/>
        <v>-87552</v>
      </c>
      <c r="D45" s="31">
        <f t="shared" si="16"/>
        <v>-106086</v>
      </c>
      <c r="E45" s="31">
        <f t="shared" si="16"/>
        <v>-114690</v>
      </c>
      <c r="F45" s="31">
        <f t="shared" si="16"/>
        <v>-94698</v>
      </c>
      <c r="G45" s="31">
        <f t="shared" si="16"/>
        <v>-116550</v>
      </c>
      <c r="H45" s="31">
        <f t="shared" si="16"/>
        <v>-58461</v>
      </c>
      <c r="I45" s="31">
        <f t="shared" si="16"/>
        <v>-52080</v>
      </c>
      <c r="J45" s="31">
        <f t="shared" si="16"/>
        <v>-717141</v>
      </c>
      <c r="L45" s="43"/>
    </row>
    <row r="46" spans="1:12" ht="15.75">
      <c r="A46" s="17" t="s">
        <v>42</v>
      </c>
      <c r="B46" s="32">
        <f>B47+B48</f>
        <v>-87024</v>
      </c>
      <c r="C46" s="32">
        <f aca="true" t="shared" si="17" ref="C46:I46">C47+C48</f>
        <v>-87552</v>
      </c>
      <c r="D46" s="32">
        <f t="shared" si="17"/>
        <v>-106086</v>
      </c>
      <c r="E46" s="32">
        <f t="shared" si="17"/>
        <v>-114690</v>
      </c>
      <c r="F46" s="32">
        <f t="shared" si="17"/>
        <v>-94698</v>
      </c>
      <c r="G46" s="32">
        <f t="shared" si="17"/>
        <v>-116550</v>
      </c>
      <c r="H46" s="32">
        <f t="shared" si="17"/>
        <v>-58461</v>
      </c>
      <c r="I46" s="32">
        <f t="shared" si="17"/>
        <v>-52080</v>
      </c>
      <c r="J46" s="31">
        <f t="shared" si="12"/>
        <v>-717141</v>
      </c>
      <c r="L46" s="43"/>
    </row>
    <row r="47" spans="1:12" ht="15.75">
      <c r="A47" s="13" t="s">
        <v>67</v>
      </c>
      <c r="B47" s="20">
        <f aca="true" t="shared" si="18" ref="B47:I47">ROUND(-B9*$D$3,2)</f>
        <v>-87024</v>
      </c>
      <c r="C47" s="20">
        <f t="shared" si="18"/>
        <v>-87552</v>
      </c>
      <c r="D47" s="20">
        <f t="shared" si="18"/>
        <v>-106086</v>
      </c>
      <c r="E47" s="20">
        <f t="shared" si="18"/>
        <v>-114690</v>
      </c>
      <c r="F47" s="20">
        <f t="shared" si="18"/>
        <v>-94698</v>
      </c>
      <c r="G47" s="20">
        <f t="shared" si="18"/>
        <v>-116550</v>
      </c>
      <c r="H47" s="20">
        <f t="shared" si="18"/>
        <v>-58461</v>
      </c>
      <c r="I47" s="20">
        <f t="shared" si="18"/>
        <v>-52080</v>
      </c>
      <c r="J47" s="57">
        <f t="shared" si="12"/>
        <v>-717141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430438.27</v>
      </c>
      <c r="C57" s="35">
        <f t="shared" si="21"/>
        <v>293675.01</v>
      </c>
      <c r="D57" s="35">
        <f t="shared" si="21"/>
        <v>515079.06000000006</v>
      </c>
      <c r="E57" s="35">
        <f t="shared" si="21"/>
        <v>631229.35</v>
      </c>
      <c r="F57" s="35">
        <f t="shared" si="21"/>
        <v>340931.05</v>
      </c>
      <c r="G57" s="35">
        <f t="shared" si="21"/>
        <v>667938.78</v>
      </c>
      <c r="H57" s="35">
        <f t="shared" si="21"/>
        <v>421769.21</v>
      </c>
      <c r="I57" s="35">
        <f t="shared" si="21"/>
        <v>253812.81</v>
      </c>
      <c r="J57" s="35">
        <f>SUM(B57:I57)</f>
        <v>3554873.5399999996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3554873.5500000003</v>
      </c>
      <c r="L60" s="43"/>
    </row>
    <row r="61" spans="1:10" ht="17.25" customHeight="1">
      <c r="A61" s="17" t="s">
        <v>46</v>
      </c>
      <c r="B61" s="45">
        <v>79864.27</v>
      </c>
      <c r="C61" s="45">
        <v>77082.54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156946.81</v>
      </c>
    </row>
    <row r="62" spans="1:10" ht="17.25" customHeight="1">
      <c r="A62" s="17" t="s">
        <v>52</v>
      </c>
      <c r="B62" s="45">
        <v>350574</v>
      </c>
      <c r="C62" s="45">
        <v>216592.47</v>
      </c>
      <c r="D62" s="44">
        <v>0</v>
      </c>
      <c r="E62" s="45">
        <v>278364.02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845530.49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188554.03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188554.03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206301.23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206301.23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82027.78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82027.78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38196.02</v>
      </c>
      <c r="E66" s="44">
        <v>0</v>
      </c>
      <c r="F66" s="45">
        <v>55707.44</v>
      </c>
      <c r="G66" s="44">
        <v>0</v>
      </c>
      <c r="H66" s="44">
        <v>0</v>
      </c>
      <c r="I66" s="44">
        <v>0</v>
      </c>
      <c r="J66" s="35">
        <f t="shared" si="22"/>
        <v>93903.45999999999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205929.98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205929.98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126844.37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126844.37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20090.98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20090.98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285223.61</v>
      </c>
      <c r="G70" s="44">
        <v>0</v>
      </c>
      <c r="H70" s="44">
        <v>0</v>
      </c>
      <c r="I70" s="44">
        <v>0</v>
      </c>
      <c r="J70" s="35">
        <f t="shared" si="22"/>
        <v>285223.61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381254.79</v>
      </c>
      <c r="H71" s="45">
        <v>421769.22</v>
      </c>
      <c r="I71" s="44">
        <v>0</v>
      </c>
      <c r="J71" s="32">
        <f t="shared" si="22"/>
        <v>803024.01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286683.99</v>
      </c>
      <c r="H72" s="44">
        <v>0</v>
      </c>
      <c r="I72" s="44">
        <v>0</v>
      </c>
      <c r="J72" s="35">
        <f t="shared" si="22"/>
        <v>286683.99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88293.52</v>
      </c>
      <c r="J73" s="32">
        <f t="shared" si="22"/>
        <v>88293.52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165519.29</v>
      </c>
      <c r="J74" s="35">
        <f t="shared" si="22"/>
        <v>165519.29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1.596427613063682</v>
      </c>
      <c r="C79" s="55">
        <v>1.555594790587539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1.4784410517865443</v>
      </c>
      <c r="C80" s="55">
        <v>1.4411563574869646</v>
      </c>
      <c r="D80" s="55"/>
      <c r="E80" s="55">
        <v>1.5305376283292578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1.4167814547182078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1.4865660166394152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1.7877551851851852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1.6576294358135732</v>
      </c>
      <c r="E84" s="55">
        <v>0</v>
      </c>
      <c r="F84" s="55">
        <v>1.5116649744089186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1.4766551681583386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1.473186256234571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1.460698668318365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1.4519474992693775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1.4782226353849945</v>
      </c>
      <c r="H89" s="55">
        <v>1.6610582786542194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1.6160974794073724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1.8425548820165074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1.9073622800858014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2014-05-29T18:57:37Z</dcterms:modified>
  <cp:category/>
  <cp:version/>
  <cp:contentType/>
  <cp:contentStatus/>
</cp:coreProperties>
</file>