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<sst xmlns="http://schemas.openxmlformats.org/spreadsheetml/2006/main" count="98" uniqueCount="98">
  <si>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</si>
  <si>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</si>
  <si>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</si>
  <si>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</si>
  <si>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</si>
  <si>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</si>
  <si>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</si>
  <si>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</si>
  <si>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</si>
  <si>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</si>
  <si>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</si>
  <si>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</si>
  <si>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</si>
  <si>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</si>
  <si>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</si>
  <si>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</si>
  <si>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</si>
  <si>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</si>
  <si>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</si>
  <si>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</si>
  <si>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</si>
  <si>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</si>
  <si>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</si>
  <si>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</si>
  <si>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</si>
  <si>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</si>
  <si>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</si>
  <si>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</si>
  <si>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</si>
  <si>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</si>
  <si>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</si>
  <si>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</si>
  <si>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</si>
  <si>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</si>
  <si>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</si>
  <si>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</si>
  <si>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</si>
  <si>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</si>
  <si>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</si>
  <si>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</si>
  <si>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</si>
  <si>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</si>
  <si>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</si>
  <si>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</si>
  <si>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</si>
  <si>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</si>
  <si>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</si>
  <si>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</si>
  <si>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</si>
  <si>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</si>
  <si>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</si>
  <si>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</si>
  <si>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</si>
  <si>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</si>
  <si>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</si>
  <si>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</si>
  <si>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</si>
  <si>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</si>
  <si>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</si>
  <si>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</si>
  <si>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</si>
  <si>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</si>
  <si>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</si>
  <si>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</si>
  <si>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</si>
  <si>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</si>
  <si>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</si>
  <si>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</si>
  <si>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</si>
  <si>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</si>
  <si>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</si>
  <si>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</si>
  <si>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</si>
  <si>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</si>
  <si>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</si>
  <si>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</si>
  <si>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</si>
  <si>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</si>
  <si>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</si>
  <si>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</si>
  <si>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</si>
  <si>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</si>
  <si>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</si>
  <si>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</si>
  <si>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</si>
  <si>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</si>
  <si>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</si>
  <si>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</si>
  <si>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</si>
  <si>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</si>
  <si>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</si>
  <si>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</si>
  <si>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</si>
  <si>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</si>
  <si>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</si>
  <si>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</si>
  <si>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</si>
  <si>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19/05/14 - VENCIMENTO 26/05/14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</si>
</sst>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495840</v>
      </c>
      <c r="C7" s="10">
        <f aca="true" t="shared" si="0" ref="C7:I7">C8+C20+C24</f>
        <v>390046</v>
      </c>
      <c r="D7" s="10">
        <f t="shared" si="0"/>
        <v>576039</v>
      </c>
      <c r="E7" s="10">
        <f t="shared" si="0"/>
        <v>712468</v>
      </c>
      <c r="F7" s="10">
        <f t="shared" si="0"/>
        <v>453543</v>
      </c>
      <c r="G7" s="10">
        <f t="shared" si="0"/>
        <v>712115</v>
      </c>
      <c r="H7" s="10">
        <f t="shared" si="0"/>
        <v>363884</v>
      </c>
      <c r="I7" s="10">
        <f t="shared" si="0"/>
        <v>256499</v>
      </c>
      <c r="J7" s="10">
        <f>+J8+J20+J24</f>
        <v>3960434</v>
      </c>
      <c r="L7" s="42"/>
    </row>
    <row r="8" spans="1:10" ht="15.75">
      <c r="A8" s="11" t="s">
        <v>96</v>
      </c>
      <c r="B8" s="12">
        <f>+B9+B12+B16</f>
        <v>278930</v>
      </c>
      <c r="C8" s="12">
        <f aca="true" t="shared" si="1" ref="C8:I8">+C9+C12+C16</f>
        <v>233209</v>
      </c>
      <c r="D8" s="12">
        <f t="shared" si="1"/>
        <v>367575</v>
      </c>
      <c r="E8" s="12">
        <f t="shared" si="1"/>
        <v>423442</v>
      </c>
      <c r="F8" s="12">
        <f t="shared" si="1"/>
        <v>261450</v>
      </c>
      <c r="G8" s="12">
        <f t="shared" si="1"/>
        <v>417733</v>
      </c>
      <c r="H8" s="12">
        <f t="shared" si="1"/>
        <v>196984</v>
      </c>
      <c r="I8" s="12">
        <f t="shared" si="1"/>
        <v>156720</v>
      </c>
      <c r="J8" s="12">
        <f>SUM(B8:I8)</f>
        <v>2336043</v>
      </c>
    </row>
    <row r="9" spans="1:10" ht="15.75">
      <c r="A9" s="13" t="s">
        <v>22</v>
      </c>
      <c r="B9" s="14">
        <v>32670</v>
      </c>
      <c r="C9" s="14">
        <v>33122</v>
      </c>
      <c r="D9" s="14">
        <v>36579</v>
      </c>
      <c r="E9" s="14">
        <v>41246</v>
      </c>
      <c r="F9" s="14">
        <v>35709</v>
      </c>
      <c r="G9" s="14">
        <v>43094</v>
      </c>
      <c r="H9" s="14">
        <v>18814</v>
      </c>
      <c r="I9" s="14">
        <v>22614</v>
      </c>
      <c r="J9" s="12">
        <f aca="true" t="shared" si="2" ref="J9:J19">SUM(B9:I9)</f>
        <v>263848</v>
      </c>
    </row>
    <row r="10" spans="1:10" ht="15.75">
      <c r="A10" s="15" t="s">
        <v>23</v>
      </c>
      <c r="B10" s="14">
        <f>+B9-B11</f>
        <v>32670</v>
      </c>
      <c r="C10" s="14">
        <f aca="true" t="shared" si="3" ref="C10:I10">+C9-C11</f>
        <v>33122</v>
      </c>
      <c r="D10" s="14">
        <f t="shared" si="3"/>
        <v>36579</v>
      </c>
      <c r="E10" s="14">
        <f t="shared" si="3"/>
        <v>41246</v>
      </c>
      <c r="F10" s="14">
        <f t="shared" si="3"/>
        <v>35709</v>
      </c>
      <c r="G10" s="14">
        <f t="shared" si="3"/>
        <v>43094</v>
      </c>
      <c r="H10" s="14">
        <f t="shared" si="3"/>
        <v>18814</v>
      </c>
      <c r="I10" s="14">
        <f t="shared" si="3"/>
        <v>22614</v>
      </c>
      <c r="J10" s="12">
        <f t="shared" si="2"/>
        <v>263848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239128</v>
      </c>
      <c r="C12" s="14">
        <f aca="true" t="shared" si="4" ref="C12:I12">C13+C14+C15</f>
        <v>194426</v>
      </c>
      <c r="D12" s="14">
        <f t="shared" si="4"/>
        <v>323563</v>
      </c>
      <c r="E12" s="14">
        <f t="shared" si="4"/>
        <v>372058</v>
      </c>
      <c r="F12" s="14">
        <f t="shared" si="4"/>
        <v>219480</v>
      </c>
      <c r="G12" s="14">
        <f t="shared" si="4"/>
        <v>366120</v>
      </c>
      <c r="H12" s="14">
        <f t="shared" si="4"/>
        <v>173916</v>
      </c>
      <c r="I12" s="14">
        <f t="shared" si="4"/>
        <v>131572</v>
      </c>
      <c r="J12" s="12">
        <f t="shared" si="2"/>
        <v>2020263</v>
      </c>
    </row>
    <row r="13" spans="1:10" ht="15.75">
      <c r="A13" s="15" t="s">
        <v>25</v>
      </c>
      <c r="B13" s="14">
        <v>105131</v>
      </c>
      <c r="C13" s="14">
        <v>87266</v>
      </c>
      <c r="D13" s="14">
        <v>143570</v>
      </c>
      <c r="E13" s="14">
        <v>167203</v>
      </c>
      <c r="F13" s="14">
        <v>101945</v>
      </c>
      <c r="G13" s="14">
        <v>168077</v>
      </c>
      <c r="H13" s="14">
        <v>79203</v>
      </c>
      <c r="I13" s="14">
        <v>59252</v>
      </c>
      <c r="J13" s="12">
        <f t="shared" si="2"/>
        <v>911647</v>
      </c>
    </row>
    <row r="14" spans="1:10" ht="15.75">
      <c r="A14" s="15" t="s">
        <v>26</v>
      </c>
      <c r="B14" s="14">
        <v>106859</v>
      </c>
      <c r="C14" s="14">
        <v>82132</v>
      </c>
      <c r="D14" s="14">
        <v>145369</v>
      </c>
      <c r="E14" s="14">
        <v>161266</v>
      </c>
      <c r="F14" s="14">
        <v>91954</v>
      </c>
      <c r="G14" s="14">
        <v>159772</v>
      </c>
      <c r="H14" s="14">
        <v>75648</v>
      </c>
      <c r="I14" s="14">
        <v>60104</v>
      </c>
      <c r="J14" s="12">
        <f t="shared" si="2"/>
        <v>883104</v>
      </c>
    </row>
    <row r="15" spans="1:10" ht="15.75">
      <c r="A15" s="15" t="s">
        <v>27</v>
      </c>
      <c r="B15" s="14">
        <v>27138</v>
      </c>
      <c r="C15" s="14">
        <v>25028</v>
      </c>
      <c r="D15" s="14">
        <v>34624</v>
      </c>
      <c r="E15" s="14">
        <v>43589</v>
      </c>
      <c r="F15" s="14">
        <v>25581</v>
      </c>
      <c r="G15" s="14">
        <v>38271</v>
      </c>
      <c r="H15" s="14">
        <v>19065</v>
      </c>
      <c r="I15" s="14">
        <v>12216</v>
      </c>
      <c r="J15" s="12">
        <f t="shared" si="2"/>
        <v>225512</v>
      </c>
    </row>
    <row r="16" spans="1:10" ht="15.75">
      <c r="A16" s="16" t="s">
        <v>95</v>
      </c>
      <c r="B16" s="14">
        <f>B17+B18+B19</f>
        <v>7132</v>
      </c>
      <c r="C16" s="14">
        <f aca="true" t="shared" si="5" ref="C16:I16">C17+C18+C19</f>
        <v>5661</v>
      </c>
      <c r="D16" s="14">
        <f t="shared" si="5"/>
        <v>7433</v>
      </c>
      <c r="E16" s="14">
        <f t="shared" si="5"/>
        <v>10138</v>
      </c>
      <c r="F16" s="14">
        <f t="shared" si="5"/>
        <v>6261</v>
      </c>
      <c r="G16" s="14">
        <f t="shared" si="5"/>
        <v>8519</v>
      </c>
      <c r="H16" s="14">
        <f t="shared" si="5"/>
        <v>4254</v>
      </c>
      <c r="I16" s="14">
        <f t="shared" si="5"/>
        <v>2534</v>
      </c>
      <c r="J16" s="12">
        <f t="shared" si="2"/>
        <v>51932</v>
      </c>
    </row>
    <row r="17" spans="1:10" ht="15.75">
      <c r="A17" s="15" t="s">
        <v>92</v>
      </c>
      <c r="B17" s="14">
        <v>2551</v>
      </c>
      <c r="C17" s="14">
        <v>2048</v>
      </c>
      <c r="D17" s="14">
        <v>2579</v>
      </c>
      <c r="E17" s="14">
        <v>3643</v>
      </c>
      <c r="F17" s="14">
        <v>2327</v>
      </c>
      <c r="G17" s="14">
        <v>3369</v>
      </c>
      <c r="H17" s="14">
        <v>1811</v>
      </c>
      <c r="I17" s="14">
        <v>1141</v>
      </c>
      <c r="J17" s="12">
        <f t="shared" si="2"/>
        <v>19469</v>
      </c>
    </row>
    <row r="18" spans="1:10" ht="15.75">
      <c r="A18" s="15" t="s">
        <v>93</v>
      </c>
      <c r="B18" s="14">
        <v>138</v>
      </c>
      <c r="C18" s="14">
        <v>130</v>
      </c>
      <c r="D18" s="14">
        <v>200</v>
      </c>
      <c r="E18" s="14">
        <v>211</v>
      </c>
      <c r="F18" s="14">
        <v>189</v>
      </c>
      <c r="G18" s="14">
        <v>214</v>
      </c>
      <c r="H18" s="14">
        <v>99</v>
      </c>
      <c r="I18" s="14">
        <v>63</v>
      </c>
      <c r="J18" s="12">
        <f t="shared" si="2"/>
        <v>1244</v>
      </c>
    </row>
    <row r="19" spans="1:10" ht="15.75">
      <c r="A19" s="15" t="s">
        <v>94</v>
      </c>
      <c r="B19" s="14">
        <v>4443</v>
      </c>
      <c r="C19" s="14">
        <v>3483</v>
      </c>
      <c r="D19" s="14">
        <v>4654</v>
      </c>
      <c r="E19" s="14">
        <v>6284</v>
      </c>
      <c r="F19" s="14">
        <v>3745</v>
      </c>
      <c r="G19" s="14">
        <v>4936</v>
      </c>
      <c r="H19" s="14">
        <v>2344</v>
      </c>
      <c r="I19" s="14">
        <v>1330</v>
      </c>
      <c r="J19" s="12">
        <f t="shared" si="2"/>
        <v>31219</v>
      </c>
    </row>
    <row r="20" spans="1:10" ht="15.75">
      <c r="A20" s="17" t="s">
        <v>28</v>
      </c>
      <c r="B20" s="18">
        <f>B21+B22+B23</f>
        <v>162862</v>
      </c>
      <c r="C20" s="18">
        <f aca="true" t="shared" si="6" ref="C20:I20">C21+C22+C23</f>
        <v>110400</v>
      </c>
      <c r="D20" s="18">
        <f t="shared" si="6"/>
        <v>137652</v>
      </c>
      <c r="E20" s="18">
        <f t="shared" si="6"/>
        <v>194747</v>
      </c>
      <c r="F20" s="18">
        <f t="shared" si="6"/>
        <v>135961</v>
      </c>
      <c r="G20" s="18">
        <f t="shared" si="6"/>
        <v>220267</v>
      </c>
      <c r="H20" s="18">
        <f t="shared" si="6"/>
        <v>135258</v>
      </c>
      <c r="I20" s="18">
        <f t="shared" si="6"/>
        <v>83308</v>
      </c>
      <c r="J20" s="12">
        <f aca="true" t="shared" si="7" ref="J20:J26">SUM(B20:I20)</f>
        <v>1180455</v>
      </c>
    </row>
    <row r="21" spans="1:10" ht="18.75" customHeight="1">
      <c r="A21" s="13" t="s">
        <v>29</v>
      </c>
      <c r="B21" s="14">
        <v>80407</v>
      </c>
      <c r="C21" s="14">
        <v>58803</v>
      </c>
      <c r="D21" s="14">
        <v>73029</v>
      </c>
      <c r="E21" s="14">
        <v>103045</v>
      </c>
      <c r="F21" s="14">
        <v>74173</v>
      </c>
      <c r="G21" s="14">
        <v>116168</v>
      </c>
      <c r="H21" s="14">
        <v>69509</v>
      </c>
      <c r="I21" s="14">
        <v>43234</v>
      </c>
      <c r="J21" s="12">
        <f t="shared" si="7"/>
        <v>618368</v>
      </c>
    </row>
    <row r="22" spans="1:10" ht="18.75" customHeight="1">
      <c r="A22" s="13" t="s">
        <v>30</v>
      </c>
      <c r="B22" s="14">
        <v>66840</v>
      </c>
      <c r="C22" s="14">
        <v>40389</v>
      </c>
      <c r="D22" s="14">
        <v>51203</v>
      </c>
      <c r="E22" s="14">
        <v>71686</v>
      </c>
      <c r="F22" s="14">
        <v>49573</v>
      </c>
      <c r="G22" s="14">
        <v>84391</v>
      </c>
      <c r="H22" s="14">
        <v>54209</v>
      </c>
      <c r="I22" s="14">
        <v>33932</v>
      </c>
      <c r="J22" s="12">
        <f t="shared" si="7"/>
        <v>452223</v>
      </c>
    </row>
    <row r="23" spans="1:10" ht="18.75" customHeight="1">
      <c r="A23" s="13" t="s">
        <v>31</v>
      </c>
      <c r="B23" s="14">
        <v>15615</v>
      </c>
      <c r="C23" s="14">
        <v>11208</v>
      </c>
      <c r="D23" s="14">
        <v>13420</v>
      </c>
      <c r="E23" s="14">
        <v>20016</v>
      </c>
      <c r="F23" s="14">
        <v>12215</v>
      </c>
      <c r="G23" s="14">
        <v>19708</v>
      </c>
      <c r="H23" s="14">
        <v>11540</v>
      </c>
      <c r="I23" s="14">
        <v>6142</v>
      </c>
      <c r="J23" s="12">
        <f t="shared" si="7"/>
        <v>109864</v>
      </c>
    </row>
    <row r="24" spans="1:10" ht="18.75" customHeight="1">
      <c r="A24" s="17" t="s">
        <v>32</v>
      </c>
      <c r="B24" s="14">
        <f>B25+B26</f>
        <v>54048</v>
      </c>
      <c r="C24" s="14">
        <f aca="true" t="shared" si="8" ref="C24:I24">C25+C26</f>
        <v>46437</v>
      </c>
      <c r="D24" s="14">
        <f t="shared" si="8"/>
        <v>70812</v>
      </c>
      <c r="E24" s="14">
        <f t="shared" si="8"/>
        <v>94279</v>
      </c>
      <c r="F24" s="14">
        <f t="shared" si="8"/>
        <v>56132</v>
      </c>
      <c r="G24" s="14">
        <f t="shared" si="8"/>
        <v>74115</v>
      </c>
      <c r="H24" s="14">
        <f t="shared" si="8"/>
        <v>31642</v>
      </c>
      <c r="I24" s="14">
        <f t="shared" si="8"/>
        <v>16471</v>
      </c>
      <c r="J24" s="12">
        <f t="shared" si="7"/>
        <v>443936</v>
      </c>
    </row>
    <row r="25" spans="1:10" ht="18.75" customHeight="1">
      <c r="A25" s="13" t="s">
        <v>33</v>
      </c>
      <c r="B25" s="14">
        <v>34591</v>
      </c>
      <c r="C25" s="14">
        <v>29720</v>
      </c>
      <c r="D25" s="14">
        <v>45320</v>
      </c>
      <c r="E25" s="14">
        <v>60339</v>
      </c>
      <c r="F25" s="14">
        <v>35924</v>
      </c>
      <c r="G25" s="14">
        <v>47434</v>
      </c>
      <c r="H25" s="14">
        <v>20251</v>
      </c>
      <c r="I25" s="14">
        <v>10541</v>
      </c>
      <c r="J25" s="12">
        <f t="shared" si="7"/>
        <v>284120</v>
      </c>
    </row>
    <row r="26" spans="1:10" ht="18.75" customHeight="1">
      <c r="A26" s="13" t="s">
        <v>34</v>
      </c>
      <c r="B26" s="14">
        <v>19457</v>
      </c>
      <c r="C26" s="14">
        <v>16717</v>
      </c>
      <c r="D26" s="14">
        <v>25492</v>
      </c>
      <c r="E26" s="14">
        <v>33940</v>
      </c>
      <c r="F26" s="14">
        <v>20208</v>
      </c>
      <c r="G26" s="14">
        <v>26681</v>
      </c>
      <c r="H26" s="14">
        <v>11391</v>
      </c>
      <c r="I26" s="14">
        <v>5930</v>
      </c>
      <c r="J26" s="12">
        <f t="shared" si="7"/>
        <v>159816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0.9577903775411425</v>
      </c>
      <c r="C32" s="23">
        <f aca="true" t="shared" si="9" ref="C32:I32">(((+C$8+C$20)*C$29)+(C$24*C$30))/C$7</f>
        <v>0.9549576837091011</v>
      </c>
      <c r="D32" s="23">
        <f t="shared" si="9"/>
        <v>0.97170170353049</v>
      </c>
      <c r="E32" s="23">
        <f t="shared" si="9"/>
        <v>0.9637106184418107</v>
      </c>
      <c r="F32" s="23">
        <f t="shared" si="9"/>
        <v>0.9645541772224464</v>
      </c>
      <c r="G32" s="23">
        <f t="shared" si="9"/>
        <v>0.9678401171159152</v>
      </c>
      <c r="H32" s="23">
        <f t="shared" si="9"/>
        <v>0.9119652955337417</v>
      </c>
      <c r="I32" s="23">
        <f t="shared" si="9"/>
        <v>0.980768673172215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1.4983672666253633</v>
      </c>
      <c r="C35" s="26">
        <f aca="true" t="shared" si="10" ref="C35:I35">C32*C34</f>
        <v>1.4689159090813393</v>
      </c>
      <c r="D35" s="26">
        <f t="shared" si="10"/>
        <v>1.5100244472863815</v>
      </c>
      <c r="E35" s="26">
        <f t="shared" si="10"/>
        <v>1.4968353325638204</v>
      </c>
      <c r="F35" s="26">
        <f t="shared" si="10"/>
        <v>1.4580200942894501</v>
      </c>
      <c r="G35" s="26">
        <f t="shared" si="10"/>
        <v>1.5334458815584562</v>
      </c>
      <c r="H35" s="26">
        <f t="shared" si="10"/>
        <v>1.6557641905710616</v>
      </c>
      <c r="I35" s="26">
        <f t="shared" si="10"/>
        <v>1.883566236827239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742950.43</v>
      </c>
      <c r="C41" s="29">
        <f aca="true" t="shared" si="13" ref="C41:I41">+C42+C43</f>
        <v>572944.77</v>
      </c>
      <c r="D41" s="29">
        <f t="shared" si="13"/>
        <v>869832.97</v>
      </c>
      <c r="E41" s="29">
        <f t="shared" si="13"/>
        <v>1066447.28</v>
      </c>
      <c r="F41" s="29">
        <f t="shared" si="13"/>
        <v>661274.81</v>
      </c>
      <c r="G41" s="29">
        <f t="shared" si="13"/>
        <v>1091989.81</v>
      </c>
      <c r="H41" s="29">
        <f t="shared" si="13"/>
        <v>602506.1</v>
      </c>
      <c r="I41" s="29">
        <f t="shared" si="13"/>
        <v>483132.86</v>
      </c>
      <c r="J41" s="29">
        <f t="shared" si="12"/>
        <v>6091079.03</v>
      </c>
      <c r="L41" s="43"/>
      <c r="M41" s="43"/>
    </row>
    <row r="42" spans="1:10" ht="15.75">
      <c r="A42" s="17" t="s">
        <v>72</v>
      </c>
      <c r="B42" s="30">
        <f>ROUND(+B7*B35,2)</f>
        <v>742950.43</v>
      </c>
      <c r="C42" s="30">
        <f aca="true" t="shared" si="14" ref="C42:I42">ROUND(+C7*C35,2)</f>
        <v>572944.77</v>
      </c>
      <c r="D42" s="30">
        <f t="shared" si="14"/>
        <v>869832.97</v>
      </c>
      <c r="E42" s="30">
        <f t="shared" si="14"/>
        <v>1066447.28</v>
      </c>
      <c r="F42" s="30">
        <f t="shared" si="14"/>
        <v>661274.81</v>
      </c>
      <c r="G42" s="30">
        <f t="shared" si="14"/>
        <v>1091989.81</v>
      </c>
      <c r="H42" s="30">
        <f t="shared" si="14"/>
        <v>602506.1</v>
      </c>
      <c r="I42" s="30">
        <f t="shared" si="14"/>
        <v>483132.86</v>
      </c>
      <c r="J42" s="30">
        <f>SUM(B42:I42)</f>
        <v>6091079.03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2" ht="15.75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67"/>
    </row>
    <row r="45" spans="1:12" ht="15.75">
      <c r="A45" s="2" t="s">
        <v>89</v>
      </c>
      <c r="B45" s="31">
        <f aca="true" t="shared" si="16" ref="B45:J45">+B46+B49+B55</f>
        <v>-98010</v>
      </c>
      <c r="C45" s="31">
        <f t="shared" si="16"/>
        <v>-99366</v>
      </c>
      <c r="D45" s="31">
        <f t="shared" si="16"/>
        <v>-109737</v>
      </c>
      <c r="E45" s="31">
        <f t="shared" si="16"/>
        <v>-123738</v>
      </c>
      <c r="F45" s="31">
        <f t="shared" si="16"/>
        <v>-107127</v>
      </c>
      <c r="G45" s="31">
        <f t="shared" si="16"/>
        <v>-129282</v>
      </c>
      <c r="H45" s="31">
        <f t="shared" si="16"/>
        <v>-56442</v>
      </c>
      <c r="I45" s="31">
        <f t="shared" si="16"/>
        <v>-67842</v>
      </c>
      <c r="J45" s="31">
        <f t="shared" si="16"/>
        <v>-791544</v>
      </c>
      <c r="L45" s="50"/>
    </row>
    <row r="46" spans="1:12" ht="15.75">
      <c r="A46" s="17" t="s">
        <v>42</v>
      </c>
      <c r="B46" s="32">
        <f>B47+B48</f>
        <v>-98010</v>
      </c>
      <c r="C46" s="32">
        <f aca="true" t="shared" si="17" ref="C46:I46">C47+C48</f>
        <v>-99366</v>
      </c>
      <c r="D46" s="32">
        <f t="shared" si="17"/>
        <v>-109737</v>
      </c>
      <c r="E46" s="32">
        <f t="shared" si="17"/>
        <v>-123738</v>
      </c>
      <c r="F46" s="32">
        <f t="shared" si="17"/>
        <v>-107127</v>
      </c>
      <c r="G46" s="32">
        <f t="shared" si="17"/>
        <v>-129282</v>
      </c>
      <c r="H46" s="32">
        <f t="shared" si="17"/>
        <v>-56442</v>
      </c>
      <c r="I46" s="32">
        <f t="shared" si="17"/>
        <v>-67842</v>
      </c>
      <c r="J46" s="31">
        <f t="shared" si="12"/>
        <v>-791544</v>
      </c>
      <c r="L46" s="50"/>
    </row>
    <row r="47" spans="1:12" ht="15.75">
      <c r="A47" s="13" t="s">
        <v>67</v>
      </c>
      <c r="B47" s="20">
        <f aca="true" t="shared" si="18" ref="B47:I47">ROUND(-B9*$D$3,2)</f>
        <v>-98010</v>
      </c>
      <c r="C47" s="20">
        <f t="shared" si="18"/>
        <v>-99366</v>
      </c>
      <c r="D47" s="20">
        <f t="shared" si="18"/>
        <v>-109737</v>
      </c>
      <c r="E47" s="20">
        <f t="shared" si="18"/>
        <v>-123738</v>
      </c>
      <c r="F47" s="20">
        <f t="shared" si="18"/>
        <v>-107127</v>
      </c>
      <c r="G47" s="20">
        <f t="shared" si="18"/>
        <v>-129282</v>
      </c>
      <c r="H47" s="20">
        <f t="shared" si="18"/>
        <v>-56442</v>
      </c>
      <c r="I47" s="20">
        <f t="shared" si="18"/>
        <v>-67842</v>
      </c>
      <c r="J47" s="57">
        <f t="shared" si="12"/>
        <v>-791544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644940.43</v>
      </c>
      <c r="C57" s="35">
        <f t="shared" si="21"/>
        <v>473578.77</v>
      </c>
      <c r="D57" s="35">
        <f t="shared" si="21"/>
        <v>760095.97</v>
      </c>
      <c r="E57" s="35">
        <f t="shared" si="21"/>
        <v>942709.28</v>
      </c>
      <c r="F57" s="35">
        <f t="shared" si="21"/>
        <v>554147.81</v>
      </c>
      <c r="G57" s="35">
        <f t="shared" si="21"/>
        <v>962707.81</v>
      </c>
      <c r="H57" s="35">
        <f t="shared" si="21"/>
        <v>546064.1</v>
      </c>
      <c r="I57" s="35">
        <f t="shared" si="21"/>
        <v>415290.86</v>
      </c>
      <c r="J57" s="35">
        <f>SUM(B57:I57)</f>
        <v>5299535.03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5299535.019999999</v>
      </c>
      <c r="L60" s="43"/>
    </row>
    <row r="61" spans="1:10" ht="17.25" customHeight="1">
      <c r="A61" s="17" t="s">
        <v>46</v>
      </c>
      <c r="B61" s="45">
        <v>128254.87</v>
      </c>
      <c r="C61" s="45">
        <v>123923.76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252178.63</v>
      </c>
    </row>
    <row r="62" spans="1:10" ht="17.25" customHeight="1">
      <c r="A62" s="17" t="s">
        <v>52</v>
      </c>
      <c r="B62" s="45">
        <v>516685.56</v>
      </c>
      <c r="C62" s="45">
        <v>349655.02</v>
      </c>
      <c r="D62" s="44">
        <v>0</v>
      </c>
      <c r="E62" s="45">
        <v>401979.48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1268320.06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296715.11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296715.11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293307.66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293307.66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115835.31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115835.31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54237.88</v>
      </c>
      <c r="E66" s="44">
        <v>0</v>
      </c>
      <c r="F66" s="45">
        <v>98244.54</v>
      </c>
      <c r="G66" s="44">
        <v>0</v>
      </c>
      <c r="H66" s="44">
        <v>0</v>
      </c>
      <c r="I66" s="44">
        <v>0</v>
      </c>
      <c r="J66" s="35">
        <f t="shared" si="22"/>
        <v>152482.41999999998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331521.73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331521.73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181668.13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181668.13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27539.94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27539.94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455903.27</v>
      </c>
      <c r="G70" s="44">
        <v>0</v>
      </c>
      <c r="H70" s="44">
        <v>0</v>
      </c>
      <c r="I70" s="44">
        <v>0</v>
      </c>
      <c r="J70" s="35">
        <f t="shared" si="22"/>
        <v>455903.27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537160.76</v>
      </c>
      <c r="H71" s="45">
        <v>546064.1</v>
      </c>
      <c r="I71" s="44">
        <v>0</v>
      </c>
      <c r="J71" s="32">
        <f t="shared" si="22"/>
        <v>1083224.8599999999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425547.05</v>
      </c>
      <c r="H72" s="44">
        <v>0</v>
      </c>
      <c r="I72" s="44">
        <v>0</v>
      </c>
      <c r="J72" s="35">
        <f t="shared" si="22"/>
        <v>425547.05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148368.27</v>
      </c>
      <c r="J73" s="32">
        <f t="shared" si="22"/>
        <v>148368.27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266922.58</v>
      </c>
      <c r="J74" s="35">
        <f t="shared" si="22"/>
        <v>266922.58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1.5875479179733594</v>
      </c>
      <c r="C79" s="55">
        <v>1.5559934027917457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1.477487436935782</v>
      </c>
      <c r="C80" s="55">
        <v>1.4391212277622933</v>
      </c>
      <c r="D80" s="55"/>
      <c r="E80" s="55">
        <v>1.531055274336043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1.4137175504955621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1.4887211259055586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1.8024358374180758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1.675722172036535</v>
      </c>
      <c r="E84" s="55">
        <v>0</v>
      </c>
      <c r="F84" s="55">
        <v>1.5034433534743203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1.4741239916089526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1.472068291971867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1.4591543579821622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1.4483745652935156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1.4748197792239477</v>
      </c>
      <c r="H89" s="55">
        <v>1.655764199580086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1.609301123240809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1.8420796924152396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1.9077315745962022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2014-05-23T18:26:26Z</dcterms:modified>
  <cp:category/>
  <cp:version/>
  <cp:contentType/>
  <cp:contentStatus/>
</cp:coreProperties>
</file>