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<sst xmlns="http://schemas.openxmlformats.org/spreadsheetml/2006/main" count="98" uniqueCount="98">
  <si>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</si>
  <si>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</si>
  <si>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</si>
  <si>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</si>
  <si>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</si>
  <si>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</si>
  <si>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</si>
  <si>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</si>
  <si>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</si>
  <si>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</si>
  <si>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</si>
  <si>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</si>
  <si>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</si>
  <si>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</si>
  <si>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</si>
  <si>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</si>
  <si>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</si>
  <si>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</si>
  <si>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</si>
  <si>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</si>
  <si>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</si>
  <si>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</si>
  <si>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</si>
  <si>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</si>
  <si>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</si>
  <si>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</si>
  <si>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</si>
  <si>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</si>
  <si>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</si>
  <si>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</si>
  <si>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</si>
  <si>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</si>
  <si>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</si>
  <si>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</si>
  <si>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</si>
  <si>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</si>
  <si>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</si>
  <si>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</si>
  <si>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</si>
  <si>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</si>
  <si>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</si>
  <si>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</si>
  <si>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</si>
  <si>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</si>
  <si>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</si>
  <si>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</si>
  <si>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</si>
  <si>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</si>
  <si>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</si>
  <si>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</si>
  <si>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</si>
  <si>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</si>
  <si>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</si>
  <si>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</si>
  <si>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</si>
  <si>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</si>
  <si>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</si>
  <si>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</si>
  <si>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</si>
  <si>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</si>
  <si>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</si>
  <si>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</si>
  <si>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</si>
  <si>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</si>
  <si>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</si>
  <si>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</si>
  <si>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</si>
  <si>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</si>
  <si>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</si>
  <si>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</si>
  <si>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</si>
  <si>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</si>
  <si>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</si>
  <si>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</si>
  <si>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</si>
  <si>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</si>
  <si>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</si>
  <si>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</si>
  <si>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</si>
  <si>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</si>
  <si>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</si>
  <si>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</si>
  <si>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</si>
  <si>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</si>
  <si>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</si>
  <si>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</si>
  <si>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</si>
  <si>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</si>
  <si>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</si>
  <si>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</si>
  <si>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</si>
  <si>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</si>
  <si>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</si>
  <si>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</si>
  <si>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</si>
  <si>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</si>
  <si>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</si>
  <si>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17/05/14 - VENCIMENTO 23/05/14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</si>
</sst>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377290</v>
      </c>
      <c r="C7" s="10">
        <f aca="true" t="shared" si="0" ref="C7:I7">C8+C20+C24</f>
        <v>278836</v>
      </c>
      <c r="D7" s="10">
        <f t="shared" si="0"/>
        <v>434655</v>
      </c>
      <c r="E7" s="10">
        <f t="shared" si="0"/>
        <v>530866</v>
      </c>
      <c r="F7" s="10">
        <f t="shared" si="0"/>
        <v>319453</v>
      </c>
      <c r="G7" s="10">
        <f t="shared" si="0"/>
        <v>555497</v>
      </c>
      <c r="H7" s="10">
        <f t="shared" si="0"/>
        <v>307492</v>
      </c>
      <c r="I7" s="10">
        <f t="shared" si="0"/>
        <v>177002</v>
      </c>
      <c r="J7" s="10">
        <f>+J8+J20+J24</f>
        <v>2981091</v>
      </c>
      <c r="L7" s="42"/>
    </row>
    <row r="8" spans="1:10" ht="15.75">
      <c r="A8" s="11" t="s">
        <v>96</v>
      </c>
      <c r="B8" s="12">
        <f>+B9+B12+B16</f>
        <v>217283</v>
      </c>
      <c r="C8" s="12">
        <f aca="true" t="shared" si="1" ref="C8:I8">+C9+C12+C16</f>
        <v>169103</v>
      </c>
      <c r="D8" s="12">
        <f t="shared" si="1"/>
        <v>276884</v>
      </c>
      <c r="E8" s="12">
        <f t="shared" si="1"/>
        <v>317134</v>
      </c>
      <c r="F8" s="12">
        <f t="shared" si="1"/>
        <v>188164</v>
      </c>
      <c r="G8" s="12">
        <f t="shared" si="1"/>
        <v>330226</v>
      </c>
      <c r="H8" s="12">
        <f t="shared" si="1"/>
        <v>173457</v>
      </c>
      <c r="I8" s="12">
        <f t="shared" si="1"/>
        <v>111327</v>
      </c>
      <c r="J8" s="12">
        <f>SUM(B8:I8)</f>
        <v>1783578</v>
      </c>
    </row>
    <row r="9" spans="1:10" ht="15.75">
      <c r="A9" s="13" t="s">
        <v>22</v>
      </c>
      <c r="B9" s="14">
        <v>31364</v>
      </c>
      <c r="C9" s="14">
        <v>30721</v>
      </c>
      <c r="D9" s="14">
        <v>36104</v>
      </c>
      <c r="E9" s="14">
        <v>39224</v>
      </c>
      <c r="F9" s="14">
        <v>32458</v>
      </c>
      <c r="G9" s="14">
        <v>41116</v>
      </c>
      <c r="H9" s="14">
        <v>19594</v>
      </c>
      <c r="I9" s="14">
        <v>18485</v>
      </c>
      <c r="J9" s="12">
        <f aca="true" t="shared" si="2" ref="J9:J19">SUM(B9:I9)</f>
        <v>249066</v>
      </c>
    </row>
    <row r="10" spans="1:10" ht="15.75">
      <c r="A10" s="15" t="s">
        <v>23</v>
      </c>
      <c r="B10" s="14">
        <f>+B9-B11</f>
        <v>31364</v>
      </c>
      <c r="C10" s="14">
        <f aca="true" t="shared" si="3" ref="C10:I10">+C9-C11</f>
        <v>30721</v>
      </c>
      <c r="D10" s="14">
        <f t="shared" si="3"/>
        <v>36104</v>
      </c>
      <c r="E10" s="14">
        <f t="shared" si="3"/>
        <v>39224</v>
      </c>
      <c r="F10" s="14">
        <f t="shared" si="3"/>
        <v>32458</v>
      </c>
      <c r="G10" s="14">
        <f t="shared" si="3"/>
        <v>41116</v>
      </c>
      <c r="H10" s="14">
        <f t="shared" si="3"/>
        <v>19594</v>
      </c>
      <c r="I10" s="14">
        <f t="shared" si="3"/>
        <v>18485</v>
      </c>
      <c r="J10" s="12">
        <f t="shared" si="2"/>
        <v>249066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180700</v>
      </c>
      <c r="C12" s="14">
        <f aca="true" t="shared" si="4" ref="C12:I12">C13+C14+C15</f>
        <v>134641</v>
      </c>
      <c r="D12" s="14">
        <f t="shared" si="4"/>
        <v>235439</v>
      </c>
      <c r="E12" s="14">
        <f t="shared" si="4"/>
        <v>270310</v>
      </c>
      <c r="F12" s="14">
        <f t="shared" si="4"/>
        <v>151323</v>
      </c>
      <c r="G12" s="14">
        <f t="shared" si="4"/>
        <v>282577</v>
      </c>
      <c r="H12" s="14">
        <f t="shared" si="4"/>
        <v>150258</v>
      </c>
      <c r="I12" s="14">
        <f t="shared" si="4"/>
        <v>91177</v>
      </c>
      <c r="J12" s="12">
        <f t="shared" si="2"/>
        <v>1496425</v>
      </c>
    </row>
    <row r="13" spans="1:10" ht="15.75">
      <c r="A13" s="15" t="s">
        <v>25</v>
      </c>
      <c r="B13" s="14">
        <v>83312</v>
      </c>
      <c r="C13" s="14">
        <v>64988</v>
      </c>
      <c r="D13" s="14">
        <v>111078</v>
      </c>
      <c r="E13" s="14">
        <v>128205</v>
      </c>
      <c r="F13" s="14">
        <v>74112</v>
      </c>
      <c r="G13" s="14">
        <v>134982</v>
      </c>
      <c r="H13" s="14">
        <v>70002</v>
      </c>
      <c r="I13" s="14">
        <v>42425</v>
      </c>
      <c r="J13" s="12">
        <f t="shared" si="2"/>
        <v>709104</v>
      </c>
    </row>
    <row r="14" spans="1:10" ht="15.75">
      <c r="A14" s="15" t="s">
        <v>26</v>
      </c>
      <c r="B14" s="14">
        <v>81104</v>
      </c>
      <c r="C14" s="14">
        <v>56212</v>
      </c>
      <c r="D14" s="14">
        <v>104300</v>
      </c>
      <c r="E14" s="14">
        <v>116496</v>
      </c>
      <c r="F14" s="14">
        <v>63613</v>
      </c>
      <c r="G14" s="14">
        <v>124065</v>
      </c>
      <c r="H14" s="14">
        <v>68234</v>
      </c>
      <c r="I14" s="14">
        <v>42533</v>
      </c>
      <c r="J14" s="12">
        <f t="shared" si="2"/>
        <v>656557</v>
      </c>
    </row>
    <row r="15" spans="1:10" ht="15.75">
      <c r="A15" s="15" t="s">
        <v>27</v>
      </c>
      <c r="B15" s="14">
        <v>16284</v>
      </c>
      <c r="C15" s="14">
        <v>13441</v>
      </c>
      <c r="D15" s="14">
        <v>20061</v>
      </c>
      <c r="E15" s="14">
        <v>25609</v>
      </c>
      <c r="F15" s="14">
        <v>13598</v>
      </c>
      <c r="G15" s="14">
        <v>23530</v>
      </c>
      <c r="H15" s="14">
        <v>12022</v>
      </c>
      <c r="I15" s="14">
        <v>6219</v>
      </c>
      <c r="J15" s="12">
        <f t="shared" si="2"/>
        <v>130764</v>
      </c>
    </row>
    <row r="16" spans="1:10" ht="15.75">
      <c r="A16" s="16" t="s">
        <v>95</v>
      </c>
      <c r="B16" s="14">
        <f>B17+B18+B19</f>
        <v>5219</v>
      </c>
      <c r="C16" s="14">
        <f aca="true" t="shared" si="5" ref="C16:I16">C17+C18+C19</f>
        <v>3741</v>
      </c>
      <c r="D16" s="14">
        <f t="shared" si="5"/>
        <v>5341</v>
      </c>
      <c r="E16" s="14">
        <f t="shared" si="5"/>
        <v>7600</v>
      </c>
      <c r="F16" s="14">
        <f t="shared" si="5"/>
        <v>4383</v>
      </c>
      <c r="G16" s="14">
        <f t="shared" si="5"/>
        <v>6533</v>
      </c>
      <c r="H16" s="14">
        <f t="shared" si="5"/>
        <v>3605</v>
      </c>
      <c r="I16" s="14">
        <f t="shared" si="5"/>
        <v>1665</v>
      </c>
      <c r="J16" s="12">
        <f t="shared" si="2"/>
        <v>38087</v>
      </c>
    </row>
    <row r="17" spans="1:10" ht="15.75">
      <c r="A17" s="15" t="s">
        <v>92</v>
      </c>
      <c r="B17" s="14">
        <v>2099</v>
      </c>
      <c r="C17" s="14">
        <v>1511</v>
      </c>
      <c r="D17" s="14">
        <v>2070</v>
      </c>
      <c r="E17" s="14">
        <v>3040</v>
      </c>
      <c r="F17" s="14">
        <v>1935</v>
      </c>
      <c r="G17" s="14">
        <v>3032</v>
      </c>
      <c r="H17" s="14">
        <v>1651</v>
      </c>
      <c r="I17" s="14">
        <v>799</v>
      </c>
      <c r="J17" s="12">
        <f t="shared" si="2"/>
        <v>16137</v>
      </c>
    </row>
    <row r="18" spans="1:10" ht="15.75">
      <c r="A18" s="15" t="s">
        <v>93</v>
      </c>
      <c r="B18" s="14">
        <v>100</v>
      </c>
      <c r="C18" s="14">
        <v>107</v>
      </c>
      <c r="D18" s="14">
        <v>158</v>
      </c>
      <c r="E18" s="14">
        <v>175</v>
      </c>
      <c r="F18" s="14">
        <v>157</v>
      </c>
      <c r="G18" s="14">
        <v>228</v>
      </c>
      <c r="H18" s="14">
        <v>109</v>
      </c>
      <c r="I18" s="14">
        <v>54</v>
      </c>
      <c r="J18" s="12">
        <f t="shared" si="2"/>
        <v>1088</v>
      </c>
    </row>
    <row r="19" spans="1:10" ht="15.75">
      <c r="A19" s="15" t="s">
        <v>94</v>
      </c>
      <c r="B19" s="14">
        <v>3020</v>
      </c>
      <c r="C19" s="14">
        <v>2123</v>
      </c>
      <c r="D19" s="14">
        <v>3113</v>
      </c>
      <c r="E19" s="14">
        <v>4385</v>
      </c>
      <c r="F19" s="14">
        <v>2291</v>
      </c>
      <c r="G19" s="14">
        <v>3273</v>
      </c>
      <c r="H19" s="14">
        <v>1845</v>
      </c>
      <c r="I19" s="14">
        <v>812</v>
      </c>
      <c r="J19" s="12">
        <f t="shared" si="2"/>
        <v>20862</v>
      </c>
    </row>
    <row r="20" spans="1:10" ht="15.75">
      <c r="A20" s="17" t="s">
        <v>28</v>
      </c>
      <c r="B20" s="18">
        <f>B21+B22+B23</f>
        <v>118208</v>
      </c>
      <c r="C20" s="18">
        <f aca="true" t="shared" si="6" ref="C20:I20">C21+C22+C23</f>
        <v>76651</v>
      </c>
      <c r="D20" s="18">
        <f t="shared" si="6"/>
        <v>105138</v>
      </c>
      <c r="E20" s="18">
        <f t="shared" si="6"/>
        <v>143597</v>
      </c>
      <c r="F20" s="18">
        <f t="shared" si="6"/>
        <v>91977</v>
      </c>
      <c r="G20" s="18">
        <f t="shared" si="6"/>
        <v>167943</v>
      </c>
      <c r="H20" s="18">
        <f t="shared" si="6"/>
        <v>108254</v>
      </c>
      <c r="I20" s="18">
        <f t="shared" si="6"/>
        <v>53936</v>
      </c>
      <c r="J20" s="12">
        <f aca="true" t="shared" si="7" ref="J20:J26">SUM(B20:I20)</f>
        <v>865704</v>
      </c>
    </row>
    <row r="21" spans="1:10" ht="18.75" customHeight="1">
      <c r="A21" s="13" t="s">
        <v>29</v>
      </c>
      <c r="B21" s="14">
        <v>59730</v>
      </c>
      <c r="C21" s="14">
        <v>42156</v>
      </c>
      <c r="D21" s="14">
        <v>55673</v>
      </c>
      <c r="E21" s="14">
        <v>76054</v>
      </c>
      <c r="F21" s="14">
        <v>50613</v>
      </c>
      <c r="G21" s="14">
        <v>88976</v>
      </c>
      <c r="H21" s="14">
        <v>54882</v>
      </c>
      <c r="I21" s="14">
        <v>27760</v>
      </c>
      <c r="J21" s="12">
        <f t="shared" si="7"/>
        <v>455844</v>
      </c>
    </row>
    <row r="22" spans="1:10" ht="18.75" customHeight="1">
      <c r="A22" s="13" t="s">
        <v>30</v>
      </c>
      <c r="B22" s="14">
        <v>49303</v>
      </c>
      <c r="C22" s="14">
        <v>28055</v>
      </c>
      <c r="D22" s="14">
        <v>41395</v>
      </c>
      <c r="E22" s="14">
        <v>55188</v>
      </c>
      <c r="F22" s="14">
        <v>34664</v>
      </c>
      <c r="G22" s="14">
        <v>66857</v>
      </c>
      <c r="H22" s="14">
        <v>46277</v>
      </c>
      <c r="I22" s="14">
        <v>22966</v>
      </c>
      <c r="J22" s="12">
        <f t="shared" si="7"/>
        <v>344705</v>
      </c>
    </row>
    <row r="23" spans="1:10" ht="18.75" customHeight="1">
      <c r="A23" s="13" t="s">
        <v>31</v>
      </c>
      <c r="B23" s="14">
        <v>9175</v>
      </c>
      <c r="C23" s="14">
        <v>6440</v>
      </c>
      <c r="D23" s="14">
        <v>8070</v>
      </c>
      <c r="E23" s="14">
        <v>12355</v>
      </c>
      <c r="F23" s="14">
        <v>6700</v>
      </c>
      <c r="G23" s="14">
        <v>12110</v>
      </c>
      <c r="H23" s="14">
        <v>7095</v>
      </c>
      <c r="I23" s="14">
        <v>3210</v>
      </c>
      <c r="J23" s="12">
        <f t="shared" si="7"/>
        <v>65155</v>
      </c>
    </row>
    <row r="24" spans="1:10" ht="18.75" customHeight="1">
      <c r="A24" s="17" t="s">
        <v>32</v>
      </c>
      <c r="B24" s="14">
        <f>B25+B26</f>
        <v>41799</v>
      </c>
      <c r="C24" s="14">
        <f aca="true" t="shared" si="8" ref="C24:I24">C25+C26</f>
        <v>33082</v>
      </c>
      <c r="D24" s="14">
        <f t="shared" si="8"/>
        <v>52633</v>
      </c>
      <c r="E24" s="14">
        <f t="shared" si="8"/>
        <v>70135</v>
      </c>
      <c r="F24" s="14">
        <f t="shared" si="8"/>
        <v>39312</v>
      </c>
      <c r="G24" s="14">
        <f t="shared" si="8"/>
        <v>57328</v>
      </c>
      <c r="H24" s="14">
        <f t="shared" si="8"/>
        <v>25781</v>
      </c>
      <c r="I24" s="14">
        <f t="shared" si="8"/>
        <v>11739</v>
      </c>
      <c r="J24" s="12">
        <f t="shared" si="7"/>
        <v>331809</v>
      </c>
    </row>
    <row r="25" spans="1:10" ht="18.75" customHeight="1">
      <c r="A25" s="13" t="s">
        <v>33</v>
      </c>
      <c r="B25" s="14">
        <v>26751</v>
      </c>
      <c r="C25" s="14">
        <v>21172</v>
      </c>
      <c r="D25" s="14">
        <v>33685</v>
      </c>
      <c r="E25" s="14">
        <v>44886</v>
      </c>
      <c r="F25" s="14">
        <v>25160</v>
      </c>
      <c r="G25" s="14">
        <v>36690</v>
      </c>
      <c r="H25" s="14">
        <v>16500</v>
      </c>
      <c r="I25" s="14">
        <v>7513</v>
      </c>
      <c r="J25" s="12">
        <f t="shared" si="7"/>
        <v>212357</v>
      </c>
    </row>
    <row r="26" spans="1:10" ht="18.75" customHeight="1">
      <c r="A26" s="13" t="s">
        <v>34</v>
      </c>
      <c r="B26" s="14">
        <v>15048</v>
      </c>
      <c r="C26" s="14">
        <v>11910</v>
      </c>
      <c r="D26" s="14">
        <v>18948</v>
      </c>
      <c r="E26" s="14">
        <v>25249</v>
      </c>
      <c r="F26" s="14">
        <v>14152</v>
      </c>
      <c r="G26" s="14">
        <v>20638</v>
      </c>
      <c r="H26" s="14">
        <v>9281</v>
      </c>
      <c r="I26" s="14">
        <v>4226</v>
      </c>
      <c r="J26" s="12">
        <f t="shared" si="7"/>
        <v>119452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0.957469336319542</v>
      </c>
      <c r="C32" s="23">
        <f aca="true" t="shared" si="9" ref="C32:I32">(((+C$8+C$20)*C$29)+(C$24*C$30))/C$7</f>
        <v>0.9550578339956103</v>
      </c>
      <c r="D32" s="23">
        <f t="shared" si="9"/>
        <v>0.9721247504342524</v>
      </c>
      <c r="E32" s="23">
        <f t="shared" si="9"/>
        <v>0.963762277674592</v>
      </c>
      <c r="F32" s="23">
        <f t="shared" si="9"/>
        <v>0.9647555139566697</v>
      </c>
      <c r="G32" s="23">
        <f t="shared" si="9"/>
        <v>0.9681108052788765</v>
      </c>
      <c r="H32" s="23">
        <f t="shared" si="9"/>
        <v>0.9129833940395198</v>
      </c>
      <c r="I32" s="23">
        <f t="shared" si="9"/>
        <v>0.9804691133433521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1.4978650297382916</v>
      </c>
      <c r="C35" s="26">
        <f aca="true" t="shared" si="10" ref="C35:I35">C32*C34</f>
        <v>1.4690699602520478</v>
      </c>
      <c r="D35" s="26">
        <f t="shared" si="10"/>
        <v>1.5106818621748284</v>
      </c>
      <c r="E35" s="26">
        <f t="shared" si="10"/>
        <v>1.4969155696841763</v>
      </c>
      <c r="F35" s="26">
        <f t="shared" si="10"/>
        <v>1.458324434896902</v>
      </c>
      <c r="G35" s="26">
        <f t="shared" si="10"/>
        <v>1.533874759883852</v>
      </c>
      <c r="H35" s="26">
        <f t="shared" si="10"/>
        <v>1.6576126502181523</v>
      </c>
      <c r="I35" s="26">
        <f t="shared" si="10"/>
        <v>1.8829909321759077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565129.5</v>
      </c>
      <c r="C41" s="29">
        <f aca="true" t="shared" si="13" ref="C41:I41">+C42+C43</f>
        <v>409629.59</v>
      </c>
      <c r="D41" s="29">
        <f t="shared" si="13"/>
        <v>656625.42</v>
      </c>
      <c r="E41" s="29">
        <f t="shared" si="13"/>
        <v>794661.58</v>
      </c>
      <c r="F41" s="29">
        <f t="shared" si="13"/>
        <v>465866.12</v>
      </c>
      <c r="G41" s="29">
        <f t="shared" si="13"/>
        <v>852062.83</v>
      </c>
      <c r="H41" s="29">
        <f t="shared" si="13"/>
        <v>509702.63</v>
      </c>
      <c r="I41" s="29">
        <f t="shared" si="13"/>
        <v>333293.16</v>
      </c>
      <c r="J41" s="29">
        <f t="shared" si="12"/>
        <v>4586970.830000001</v>
      </c>
      <c r="L41" s="43"/>
      <c r="M41" s="43"/>
    </row>
    <row r="42" spans="1:10" ht="15.75">
      <c r="A42" s="17" t="s">
        <v>72</v>
      </c>
      <c r="B42" s="30">
        <f>ROUND(+B7*B35,2)</f>
        <v>565129.5</v>
      </c>
      <c r="C42" s="30">
        <f aca="true" t="shared" si="14" ref="C42:I42">ROUND(+C7*C35,2)</f>
        <v>409629.59</v>
      </c>
      <c r="D42" s="30">
        <f t="shared" si="14"/>
        <v>656625.42</v>
      </c>
      <c r="E42" s="30">
        <f t="shared" si="14"/>
        <v>794661.58</v>
      </c>
      <c r="F42" s="30">
        <f t="shared" si="14"/>
        <v>465866.12</v>
      </c>
      <c r="G42" s="30">
        <f t="shared" si="14"/>
        <v>852062.83</v>
      </c>
      <c r="H42" s="30">
        <f t="shared" si="14"/>
        <v>509702.63</v>
      </c>
      <c r="I42" s="30">
        <f t="shared" si="14"/>
        <v>333293.16</v>
      </c>
      <c r="J42" s="30">
        <f>SUM(B42:I42)</f>
        <v>4586970.830000001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-94092</v>
      </c>
      <c r="C45" s="31">
        <f t="shared" si="16"/>
        <v>-92163</v>
      </c>
      <c r="D45" s="31">
        <f t="shared" si="16"/>
        <v>-108312</v>
      </c>
      <c r="E45" s="31">
        <f t="shared" si="16"/>
        <v>-117672</v>
      </c>
      <c r="F45" s="31">
        <f t="shared" si="16"/>
        <v>-97374</v>
      </c>
      <c r="G45" s="31">
        <f t="shared" si="16"/>
        <v>-123348</v>
      </c>
      <c r="H45" s="31">
        <f t="shared" si="16"/>
        <v>-58782</v>
      </c>
      <c r="I45" s="31">
        <f t="shared" si="16"/>
        <v>-55455</v>
      </c>
      <c r="J45" s="31">
        <f t="shared" si="16"/>
        <v>-747198</v>
      </c>
      <c r="L45" s="43"/>
    </row>
    <row r="46" spans="1:12" ht="15.75">
      <c r="A46" s="17" t="s">
        <v>42</v>
      </c>
      <c r="B46" s="32">
        <f>B47+B48</f>
        <v>-94092</v>
      </c>
      <c r="C46" s="32">
        <f aca="true" t="shared" si="17" ref="C46:I46">C47+C48</f>
        <v>-92163</v>
      </c>
      <c r="D46" s="32">
        <f t="shared" si="17"/>
        <v>-108312</v>
      </c>
      <c r="E46" s="32">
        <f t="shared" si="17"/>
        <v>-117672</v>
      </c>
      <c r="F46" s="32">
        <f t="shared" si="17"/>
        <v>-97374</v>
      </c>
      <c r="G46" s="32">
        <f t="shared" si="17"/>
        <v>-123348</v>
      </c>
      <c r="H46" s="32">
        <f t="shared" si="17"/>
        <v>-58782</v>
      </c>
      <c r="I46" s="32">
        <f t="shared" si="17"/>
        <v>-55455</v>
      </c>
      <c r="J46" s="31">
        <f t="shared" si="12"/>
        <v>-747198</v>
      </c>
      <c r="L46" s="43"/>
    </row>
    <row r="47" spans="1:12" ht="15.75">
      <c r="A47" s="13" t="s">
        <v>67</v>
      </c>
      <c r="B47" s="20">
        <f aca="true" t="shared" si="18" ref="B47:I47">ROUND(-B9*$D$3,2)</f>
        <v>-94092</v>
      </c>
      <c r="C47" s="20">
        <f t="shared" si="18"/>
        <v>-92163</v>
      </c>
      <c r="D47" s="20">
        <f t="shared" si="18"/>
        <v>-108312</v>
      </c>
      <c r="E47" s="20">
        <f t="shared" si="18"/>
        <v>-117672</v>
      </c>
      <c r="F47" s="20">
        <f t="shared" si="18"/>
        <v>-97374</v>
      </c>
      <c r="G47" s="20">
        <f t="shared" si="18"/>
        <v>-123348</v>
      </c>
      <c r="H47" s="20">
        <f t="shared" si="18"/>
        <v>-58782</v>
      </c>
      <c r="I47" s="20">
        <f t="shared" si="18"/>
        <v>-55455</v>
      </c>
      <c r="J47" s="57">
        <f t="shared" si="12"/>
        <v>-747198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2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  <c r="L54" s="67"/>
    </row>
    <row r="55" spans="1:12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  <c r="L55" s="67"/>
    </row>
    <row r="56" spans="1:12" ht="15.75">
      <c r="A56" s="38"/>
      <c r="B56" s="19"/>
      <c r="C56" s="19"/>
      <c r="D56" s="19"/>
      <c r="E56" s="19"/>
      <c r="F56" s="19"/>
      <c r="G56" s="19"/>
      <c r="H56" s="19"/>
      <c r="I56" s="19"/>
      <c r="J56" s="20"/>
      <c r="L56" s="67"/>
    </row>
    <row r="57" spans="1:12" ht="15.75">
      <c r="A57" s="2" t="s">
        <v>44</v>
      </c>
      <c r="B57" s="35">
        <f aca="true" t="shared" si="21" ref="B57:I57">+B41+B45</f>
        <v>471037.5</v>
      </c>
      <c r="C57" s="35">
        <f t="shared" si="21"/>
        <v>317466.59</v>
      </c>
      <c r="D57" s="35">
        <f t="shared" si="21"/>
        <v>548313.42</v>
      </c>
      <c r="E57" s="35">
        <f t="shared" si="21"/>
        <v>676989.58</v>
      </c>
      <c r="F57" s="35">
        <f t="shared" si="21"/>
        <v>368492.12</v>
      </c>
      <c r="G57" s="35">
        <f t="shared" si="21"/>
        <v>728714.83</v>
      </c>
      <c r="H57" s="35">
        <f t="shared" si="21"/>
        <v>450920.63</v>
      </c>
      <c r="I57" s="35">
        <f t="shared" si="21"/>
        <v>277838.16</v>
      </c>
      <c r="J57" s="35">
        <f>SUM(B57:I57)</f>
        <v>3839772.8300000005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3839772.85</v>
      </c>
      <c r="L60" s="43"/>
    </row>
    <row r="61" spans="1:10" ht="17.25" customHeight="1">
      <c r="A61" s="17" t="s">
        <v>46</v>
      </c>
      <c r="B61" s="45">
        <v>91442.95</v>
      </c>
      <c r="C61" s="45">
        <v>82878.06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174321.01</v>
      </c>
    </row>
    <row r="62" spans="1:10" ht="17.25" customHeight="1">
      <c r="A62" s="17" t="s">
        <v>52</v>
      </c>
      <c r="B62" s="45">
        <v>379594.55</v>
      </c>
      <c r="C62" s="45">
        <v>234588.53</v>
      </c>
      <c r="D62" s="44">
        <v>0</v>
      </c>
      <c r="E62" s="45">
        <v>301057.53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915240.61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201583.09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201583.09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216959.78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216959.78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86430.89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86430.89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43339.68</v>
      </c>
      <c r="E66" s="44">
        <v>0</v>
      </c>
      <c r="F66" s="45">
        <v>61782.49</v>
      </c>
      <c r="G66" s="44">
        <v>0</v>
      </c>
      <c r="H66" s="44">
        <v>0</v>
      </c>
      <c r="I66" s="44">
        <v>0</v>
      </c>
      <c r="J66" s="35">
        <f t="shared" si="22"/>
        <v>105122.17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218694.82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218694.82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135674.84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135674.84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21562.39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21562.39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306709.63</v>
      </c>
      <c r="G70" s="44">
        <v>0</v>
      </c>
      <c r="H70" s="44">
        <v>0</v>
      </c>
      <c r="I70" s="44">
        <v>0</v>
      </c>
      <c r="J70" s="35">
        <f t="shared" si="22"/>
        <v>306709.63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417063.99</v>
      </c>
      <c r="H71" s="45">
        <v>450920.63</v>
      </c>
      <c r="I71" s="44">
        <v>0</v>
      </c>
      <c r="J71" s="32">
        <f t="shared" si="22"/>
        <v>867984.62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311650.84</v>
      </c>
      <c r="H72" s="44">
        <v>0</v>
      </c>
      <c r="I72" s="44">
        <v>0</v>
      </c>
      <c r="J72" s="35">
        <f t="shared" si="22"/>
        <v>311650.84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96578.85</v>
      </c>
      <c r="J73" s="32">
        <f t="shared" si="22"/>
        <v>96578.85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181259.31</v>
      </c>
      <c r="J74" s="35">
        <f t="shared" si="22"/>
        <v>181259.31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1.5897660065014105</v>
      </c>
      <c r="C79" s="55">
        <v>1.5544275972946002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1.4769922168484255</v>
      </c>
      <c r="C80" s="55">
        <v>1.4392721739467014</v>
      </c>
      <c r="D80" s="55"/>
      <c r="E80" s="55">
        <v>1.5282813517968719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1.4156911820879734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1.4871420562584166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1.7913922413029224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1.6361780821917808</v>
      </c>
      <c r="E84" s="55">
        <v>0</v>
      </c>
      <c r="F84" s="55">
        <v>1.5070558039096833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1.4753232984001958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1.4717734780915472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1.4592327021972884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1.4486768968840589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1.4749541379116171</v>
      </c>
      <c r="H89" s="55">
        <v>1.6576126533373226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1.6137338822860972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1.8415170802828165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1.9063579031047124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2014-05-22T18:03:22Z</dcterms:modified>
  <cp:category/>
  <cp:version/>
  <cp:contentType/>
  <cp:contentStatus/>
</cp:coreProperties>
</file>