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<sst xmlns="http://schemas.openxmlformats.org/spreadsheetml/2006/main" count="98" uniqueCount="98">
  <si>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</si>
  <si>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</si>
  <si>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</si>
  <si>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</si>
  <si>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</si>
  <si>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</si>
  <si>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</si>
  <si>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</si>
  <si>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</si>
  <si>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</si>
  <si>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</si>
  <si>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</si>
  <si>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</si>
  <si>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</si>
  <si>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</si>
  <si>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</si>
  <si>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</si>
  <si>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</si>
  <si>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</si>
  <si>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</si>
  <si>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</si>
  <si>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</si>
  <si>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</si>
  <si>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</si>
  <si>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</si>
  <si>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</si>
  <si>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</si>
  <si>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</si>
  <si>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</si>
  <si>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</si>
  <si>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</si>
  <si>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</si>
  <si>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</si>
  <si>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</si>
  <si>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</si>
  <si>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</si>
  <si>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</si>
  <si>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</si>
  <si>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</si>
  <si>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</si>
  <si>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</si>
  <si>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</si>
  <si>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</si>
  <si>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</si>
  <si>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</si>
  <si>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</si>
  <si>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</si>
  <si>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</si>
  <si>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</si>
  <si>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</si>
  <si>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</si>
  <si>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</si>
  <si>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</si>
  <si>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</si>
  <si>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</si>
  <si>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</si>
  <si>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</si>
  <si>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</si>
  <si>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</si>
  <si>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</si>
  <si>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</si>
  <si>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</si>
  <si>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</si>
  <si>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</si>
  <si>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</si>
  <si>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</si>
  <si>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</si>
  <si>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</si>
  <si>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</si>
  <si>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</si>
  <si>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</si>
  <si>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</si>
  <si>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</si>
  <si>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</si>
  <si>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</si>
  <si>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</si>
  <si>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</si>
  <si>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</si>
  <si>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</si>
  <si>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</si>
  <si>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</si>
  <si>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</si>
  <si>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</si>
  <si>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</si>
  <si>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</si>
  <si>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</si>
  <si>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</si>
  <si>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</si>
  <si>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</si>
  <si>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</si>
  <si>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</si>
  <si>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</si>
  <si>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</si>
  <si>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</si>
  <si>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</si>
  <si>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</si>
  <si>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</si>
  <si>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13/05/14 - VENCIMENTO 20/05/14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</si>
</sst>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517277</v>
      </c>
      <c r="C7" s="10">
        <f aca="true" t="shared" si="0" ref="C7:I7">C8+C20+C24</f>
        <v>404255</v>
      </c>
      <c r="D7" s="10">
        <f t="shared" si="0"/>
        <v>589857</v>
      </c>
      <c r="E7" s="10">
        <f t="shared" si="0"/>
        <v>721533</v>
      </c>
      <c r="F7" s="10">
        <f t="shared" si="0"/>
        <v>468743</v>
      </c>
      <c r="G7" s="10">
        <f t="shared" si="0"/>
        <v>743063</v>
      </c>
      <c r="H7" s="10">
        <f t="shared" si="0"/>
        <v>390708</v>
      </c>
      <c r="I7" s="10">
        <f t="shared" si="0"/>
        <v>267964</v>
      </c>
      <c r="J7" s="10">
        <f>+J8+J20+J24</f>
        <v>4103400</v>
      </c>
      <c r="L7" s="42"/>
    </row>
    <row r="8" spans="1:10" ht="15.75">
      <c r="A8" s="11" t="s">
        <v>96</v>
      </c>
      <c r="B8" s="12">
        <f>+B9+B12+B16</f>
        <v>289766</v>
      </c>
      <c r="C8" s="12">
        <f aca="true" t="shared" si="1" ref="C8:I8">+C9+C12+C16</f>
        <v>241015</v>
      </c>
      <c r="D8" s="12">
        <f t="shared" si="1"/>
        <v>374355</v>
      </c>
      <c r="E8" s="12">
        <f t="shared" si="1"/>
        <v>425617</v>
      </c>
      <c r="F8" s="12">
        <f t="shared" si="1"/>
        <v>268293</v>
      </c>
      <c r="G8" s="12">
        <f t="shared" si="1"/>
        <v>434159</v>
      </c>
      <c r="H8" s="12">
        <f t="shared" si="1"/>
        <v>210543</v>
      </c>
      <c r="I8" s="12">
        <f t="shared" si="1"/>
        <v>162480</v>
      </c>
      <c r="J8" s="12">
        <f>SUM(B8:I8)</f>
        <v>2406228</v>
      </c>
    </row>
    <row r="9" spans="1:10" ht="15.75">
      <c r="A9" s="13" t="s">
        <v>22</v>
      </c>
      <c r="B9" s="14">
        <v>32302</v>
      </c>
      <c r="C9" s="14">
        <v>31859</v>
      </c>
      <c r="D9" s="14">
        <v>34563</v>
      </c>
      <c r="E9" s="14">
        <v>38771</v>
      </c>
      <c r="F9" s="14">
        <v>34890</v>
      </c>
      <c r="G9" s="14">
        <v>42028</v>
      </c>
      <c r="H9" s="14">
        <v>19240</v>
      </c>
      <c r="I9" s="14">
        <v>22335</v>
      </c>
      <c r="J9" s="12">
        <f aca="true" t="shared" si="2" ref="J9:J19">SUM(B9:I9)</f>
        <v>255988</v>
      </c>
    </row>
    <row r="10" spans="1:10" ht="15.75">
      <c r="A10" s="15" t="s">
        <v>23</v>
      </c>
      <c r="B10" s="14">
        <f>+B9-B11</f>
        <v>32302</v>
      </c>
      <c r="C10" s="14">
        <f aca="true" t="shared" si="3" ref="C10:I10">+C9-C11</f>
        <v>31859</v>
      </c>
      <c r="D10" s="14">
        <f t="shared" si="3"/>
        <v>34563</v>
      </c>
      <c r="E10" s="14">
        <f t="shared" si="3"/>
        <v>38771</v>
      </c>
      <c r="F10" s="14">
        <f t="shared" si="3"/>
        <v>34890</v>
      </c>
      <c r="G10" s="14">
        <f t="shared" si="3"/>
        <v>42028</v>
      </c>
      <c r="H10" s="14">
        <f t="shared" si="3"/>
        <v>19240</v>
      </c>
      <c r="I10" s="14">
        <f t="shared" si="3"/>
        <v>22335</v>
      </c>
      <c r="J10" s="12">
        <f t="shared" si="2"/>
        <v>255988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250574</v>
      </c>
      <c r="C12" s="14">
        <f aca="true" t="shared" si="4" ref="C12:I12">C13+C14+C15</f>
        <v>203475</v>
      </c>
      <c r="D12" s="14">
        <f t="shared" si="4"/>
        <v>332609</v>
      </c>
      <c r="E12" s="14">
        <f t="shared" si="4"/>
        <v>377141</v>
      </c>
      <c r="F12" s="14">
        <f t="shared" si="4"/>
        <v>227130</v>
      </c>
      <c r="G12" s="14">
        <f t="shared" si="4"/>
        <v>383470</v>
      </c>
      <c r="H12" s="14">
        <f t="shared" si="4"/>
        <v>186929</v>
      </c>
      <c r="I12" s="14">
        <f t="shared" si="4"/>
        <v>137703</v>
      </c>
      <c r="J12" s="12">
        <f t="shared" si="2"/>
        <v>2099031</v>
      </c>
    </row>
    <row r="13" spans="1:10" ht="15.75">
      <c r="A13" s="15" t="s">
        <v>25</v>
      </c>
      <c r="B13" s="14">
        <v>110451</v>
      </c>
      <c r="C13" s="14">
        <v>91291</v>
      </c>
      <c r="D13" s="14">
        <v>147560</v>
      </c>
      <c r="E13" s="14">
        <v>170069</v>
      </c>
      <c r="F13" s="14">
        <v>106056</v>
      </c>
      <c r="G13" s="14">
        <v>175736</v>
      </c>
      <c r="H13" s="14">
        <v>85114</v>
      </c>
      <c r="I13" s="14">
        <v>62347</v>
      </c>
      <c r="J13" s="12">
        <f t="shared" si="2"/>
        <v>948624</v>
      </c>
    </row>
    <row r="14" spans="1:10" ht="15.75">
      <c r="A14" s="15" t="s">
        <v>26</v>
      </c>
      <c r="B14" s="14">
        <v>112126</v>
      </c>
      <c r="C14" s="14">
        <v>86404</v>
      </c>
      <c r="D14" s="14">
        <v>149926</v>
      </c>
      <c r="E14" s="14">
        <v>163721</v>
      </c>
      <c r="F14" s="14">
        <v>95211</v>
      </c>
      <c r="G14" s="14">
        <v>168588</v>
      </c>
      <c r="H14" s="14">
        <v>81721</v>
      </c>
      <c r="I14" s="14">
        <v>62658</v>
      </c>
      <c r="J14" s="12">
        <f t="shared" si="2"/>
        <v>920355</v>
      </c>
    </row>
    <row r="15" spans="1:10" ht="15.75">
      <c r="A15" s="15" t="s">
        <v>27</v>
      </c>
      <c r="B15" s="14">
        <v>27997</v>
      </c>
      <c r="C15" s="14">
        <v>25780</v>
      </c>
      <c r="D15" s="14">
        <v>35123</v>
      </c>
      <c r="E15" s="14">
        <v>43351</v>
      </c>
      <c r="F15" s="14">
        <v>25863</v>
      </c>
      <c r="G15" s="14">
        <v>39146</v>
      </c>
      <c r="H15" s="14">
        <v>20094</v>
      </c>
      <c r="I15" s="14">
        <v>12698</v>
      </c>
      <c r="J15" s="12">
        <f t="shared" si="2"/>
        <v>230052</v>
      </c>
    </row>
    <row r="16" spans="1:10" ht="15.75">
      <c r="A16" s="16" t="s">
        <v>95</v>
      </c>
      <c r="B16" s="14">
        <f>B17+B18+B19</f>
        <v>6890</v>
      </c>
      <c r="C16" s="14">
        <f aca="true" t="shared" si="5" ref="C16:I16">C17+C18+C19</f>
        <v>5681</v>
      </c>
      <c r="D16" s="14">
        <f t="shared" si="5"/>
        <v>7183</v>
      </c>
      <c r="E16" s="14">
        <f t="shared" si="5"/>
        <v>9705</v>
      </c>
      <c r="F16" s="14">
        <f t="shared" si="5"/>
        <v>6273</v>
      </c>
      <c r="G16" s="14">
        <f t="shared" si="5"/>
        <v>8661</v>
      </c>
      <c r="H16" s="14">
        <f t="shared" si="5"/>
        <v>4374</v>
      </c>
      <c r="I16" s="14">
        <f t="shared" si="5"/>
        <v>2442</v>
      </c>
      <c r="J16" s="12">
        <f t="shared" si="2"/>
        <v>51209</v>
      </c>
    </row>
    <row r="17" spans="1:10" ht="15.75">
      <c r="A17" s="15" t="s">
        <v>92</v>
      </c>
      <c r="B17" s="14">
        <v>2495</v>
      </c>
      <c r="C17" s="14">
        <v>2008</v>
      </c>
      <c r="D17" s="14">
        <v>2532</v>
      </c>
      <c r="E17" s="14">
        <v>3540</v>
      </c>
      <c r="F17" s="14">
        <v>2399</v>
      </c>
      <c r="G17" s="14">
        <v>3636</v>
      </c>
      <c r="H17" s="14">
        <v>1825</v>
      </c>
      <c r="I17" s="14">
        <v>1063</v>
      </c>
      <c r="J17" s="12">
        <f t="shared" si="2"/>
        <v>19498</v>
      </c>
    </row>
    <row r="18" spans="1:10" ht="15.75">
      <c r="A18" s="15" t="s">
        <v>93</v>
      </c>
      <c r="B18" s="14">
        <v>125</v>
      </c>
      <c r="C18" s="14">
        <v>122</v>
      </c>
      <c r="D18" s="14">
        <v>208</v>
      </c>
      <c r="E18" s="14">
        <v>222</v>
      </c>
      <c r="F18" s="14">
        <v>187</v>
      </c>
      <c r="G18" s="14">
        <v>267</v>
      </c>
      <c r="H18" s="14">
        <v>122</v>
      </c>
      <c r="I18" s="14">
        <v>80</v>
      </c>
      <c r="J18" s="12">
        <f t="shared" si="2"/>
        <v>1333</v>
      </c>
    </row>
    <row r="19" spans="1:10" ht="15.75">
      <c r="A19" s="15" t="s">
        <v>94</v>
      </c>
      <c r="B19" s="14">
        <v>4270</v>
      </c>
      <c r="C19" s="14">
        <v>3551</v>
      </c>
      <c r="D19" s="14">
        <v>4443</v>
      </c>
      <c r="E19" s="14">
        <v>5943</v>
      </c>
      <c r="F19" s="14">
        <v>3687</v>
      </c>
      <c r="G19" s="14">
        <v>4758</v>
      </c>
      <c r="H19" s="14">
        <v>2427</v>
      </c>
      <c r="I19" s="14">
        <v>1299</v>
      </c>
      <c r="J19" s="12">
        <f t="shared" si="2"/>
        <v>30378</v>
      </c>
    </row>
    <row r="20" spans="1:10" ht="15.75">
      <c r="A20" s="17" t="s">
        <v>28</v>
      </c>
      <c r="B20" s="18">
        <f>B21+B22+B23</f>
        <v>170469</v>
      </c>
      <c r="C20" s="18">
        <f aca="true" t="shared" si="6" ref="C20:I20">C21+C22+C23</f>
        <v>114751</v>
      </c>
      <c r="D20" s="18">
        <f t="shared" si="6"/>
        <v>141261</v>
      </c>
      <c r="E20" s="18">
        <f t="shared" si="6"/>
        <v>198327</v>
      </c>
      <c r="F20" s="18">
        <f t="shared" si="6"/>
        <v>141195</v>
      </c>
      <c r="G20" s="18">
        <f t="shared" si="6"/>
        <v>229094</v>
      </c>
      <c r="H20" s="18">
        <f t="shared" si="6"/>
        <v>145417</v>
      </c>
      <c r="I20" s="18">
        <f t="shared" si="6"/>
        <v>87307</v>
      </c>
      <c r="J20" s="12">
        <f aca="true" t="shared" si="7" ref="J20:J26">SUM(B20:I20)</f>
        <v>1227821</v>
      </c>
    </row>
    <row r="21" spans="1:10" ht="18.75" customHeight="1">
      <c r="A21" s="13" t="s">
        <v>29</v>
      </c>
      <c r="B21" s="14">
        <v>83964</v>
      </c>
      <c r="C21" s="14">
        <v>60471</v>
      </c>
      <c r="D21" s="14">
        <v>74033</v>
      </c>
      <c r="E21" s="14">
        <v>104020</v>
      </c>
      <c r="F21" s="14">
        <v>76630</v>
      </c>
      <c r="G21" s="14">
        <v>120816</v>
      </c>
      <c r="H21" s="14">
        <v>74730</v>
      </c>
      <c r="I21" s="14">
        <v>44818</v>
      </c>
      <c r="J21" s="12">
        <f t="shared" si="7"/>
        <v>639482</v>
      </c>
    </row>
    <row r="22" spans="1:10" ht="18.75" customHeight="1">
      <c r="A22" s="13" t="s">
        <v>30</v>
      </c>
      <c r="B22" s="14">
        <v>70416</v>
      </c>
      <c r="C22" s="14">
        <v>42758</v>
      </c>
      <c r="D22" s="14">
        <v>53439</v>
      </c>
      <c r="E22" s="14">
        <v>73993</v>
      </c>
      <c r="F22" s="14">
        <v>52199</v>
      </c>
      <c r="G22" s="14">
        <v>88321</v>
      </c>
      <c r="H22" s="14">
        <v>58621</v>
      </c>
      <c r="I22" s="14">
        <v>36250</v>
      </c>
      <c r="J22" s="12">
        <f t="shared" si="7"/>
        <v>475997</v>
      </c>
    </row>
    <row r="23" spans="1:10" ht="18.75" customHeight="1">
      <c r="A23" s="13" t="s">
        <v>31</v>
      </c>
      <c r="B23" s="14">
        <v>16089</v>
      </c>
      <c r="C23" s="14">
        <v>11522</v>
      </c>
      <c r="D23" s="14">
        <v>13789</v>
      </c>
      <c r="E23" s="14">
        <v>20314</v>
      </c>
      <c r="F23" s="14">
        <v>12366</v>
      </c>
      <c r="G23" s="14">
        <v>19957</v>
      </c>
      <c r="H23" s="14">
        <v>12066</v>
      </c>
      <c r="I23" s="14">
        <v>6239</v>
      </c>
      <c r="J23" s="12">
        <f t="shared" si="7"/>
        <v>112342</v>
      </c>
    </row>
    <row r="24" spans="1:10" ht="18.75" customHeight="1">
      <c r="A24" s="17" t="s">
        <v>32</v>
      </c>
      <c r="B24" s="14">
        <f>B25+B26</f>
        <v>57042</v>
      </c>
      <c r="C24" s="14">
        <f aca="true" t="shared" si="8" ref="C24:I24">C25+C26</f>
        <v>48489</v>
      </c>
      <c r="D24" s="14">
        <f t="shared" si="8"/>
        <v>74241</v>
      </c>
      <c r="E24" s="14">
        <f t="shared" si="8"/>
        <v>97589</v>
      </c>
      <c r="F24" s="14">
        <f t="shared" si="8"/>
        <v>59255</v>
      </c>
      <c r="G24" s="14">
        <f t="shared" si="8"/>
        <v>79810</v>
      </c>
      <c r="H24" s="14">
        <f t="shared" si="8"/>
        <v>34748</v>
      </c>
      <c r="I24" s="14">
        <f t="shared" si="8"/>
        <v>18177</v>
      </c>
      <c r="J24" s="12">
        <f t="shared" si="7"/>
        <v>469351</v>
      </c>
    </row>
    <row r="25" spans="1:10" ht="18.75" customHeight="1">
      <c r="A25" s="13" t="s">
        <v>33</v>
      </c>
      <c r="B25" s="14">
        <v>36507</v>
      </c>
      <c r="C25" s="14">
        <v>31033</v>
      </c>
      <c r="D25" s="14">
        <v>47514</v>
      </c>
      <c r="E25" s="14">
        <v>62457</v>
      </c>
      <c r="F25" s="14">
        <v>37923</v>
      </c>
      <c r="G25" s="14">
        <v>51078</v>
      </c>
      <c r="H25" s="14">
        <v>22239</v>
      </c>
      <c r="I25" s="14">
        <v>11633</v>
      </c>
      <c r="J25" s="12">
        <f t="shared" si="7"/>
        <v>300384</v>
      </c>
    </row>
    <row r="26" spans="1:10" ht="18.75" customHeight="1">
      <c r="A26" s="13" t="s">
        <v>34</v>
      </c>
      <c r="B26" s="14">
        <v>20535</v>
      </c>
      <c r="C26" s="14">
        <v>17456</v>
      </c>
      <c r="D26" s="14">
        <v>26727</v>
      </c>
      <c r="E26" s="14">
        <v>35132</v>
      </c>
      <c r="F26" s="14">
        <v>21332</v>
      </c>
      <c r="G26" s="14">
        <v>28732</v>
      </c>
      <c r="H26" s="14">
        <v>12509</v>
      </c>
      <c r="I26" s="14">
        <v>6544</v>
      </c>
      <c r="J26" s="12">
        <f t="shared" si="7"/>
        <v>168967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0.9575617783122002</v>
      </c>
      <c r="C32" s="23">
        <f aca="true" t="shared" si="9" ref="C32:I32">(((+C$8+C$20)*C$29)+(C$24*C$30))/C$7</f>
        <v>0.9547409892270967</v>
      </c>
      <c r="D32" s="23">
        <f t="shared" si="9"/>
        <v>0.9710264043658038</v>
      </c>
      <c r="E32" s="23">
        <f t="shared" si="9"/>
        <v>0.9630013165025024</v>
      </c>
      <c r="F32" s="23">
        <f t="shared" si="9"/>
        <v>0.96379544441197</v>
      </c>
      <c r="G32" s="23">
        <f t="shared" si="9"/>
        <v>0.9668113067128897</v>
      </c>
      <c r="H32" s="23">
        <f t="shared" si="9"/>
        <v>0.9113179335974693</v>
      </c>
      <c r="I32" s="23">
        <f t="shared" si="9"/>
        <v>0.9802540423340449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1.4980096459916061</v>
      </c>
      <c r="C35" s="26">
        <f aca="true" t="shared" si="10" ref="C35:I35">C32*C34</f>
        <v>1.4685825896291202</v>
      </c>
      <c r="D35" s="26">
        <f t="shared" si="10"/>
        <v>1.508975032384459</v>
      </c>
      <c r="E35" s="26">
        <f t="shared" si="10"/>
        <v>1.4957336447916867</v>
      </c>
      <c r="F35" s="26">
        <f t="shared" si="10"/>
        <v>1.4568731937731338</v>
      </c>
      <c r="G35" s="26">
        <f t="shared" si="10"/>
        <v>1.5318158343559025</v>
      </c>
      <c r="H35" s="26">
        <f t="shared" si="10"/>
        <v>1.6545888402395652</v>
      </c>
      <c r="I35" s="26">
        <f t="shared" si="10"/>
        <v>1.8825778883025333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774885.94</v>
      </c>
      <c r="C41" s="29">
        <f aca="true" t="shared" si="13" ref="C41:I41">+C42+C43</f>
        <v>593681.85</v>
      </c>
      <c r="D41" s="29">
        <f t="shared" si="13"/>
        <v>890079.49</v>
      </c>
      <c r="E41" s="29">
        <f t="shared" si="13"/>
        <v>1079221.18</v>
      </c>
      <c r="F41" s="29">
        <f t="shared" si="13"/>
        <v>682899.11</v>
      </c>
      <c r="G41" s="29">
        <f t="shared" si="13"/>
        <v>1138235.67</v>
      </c>
      <c r="H41" s="29">
        <f t="shared" si="13"/>
        <v>646461.1</v>
      </c>
      <c r="I41" s="29">
        <f t="shared" si="13"/>
        <v>504463.1</v>
      </c>
      <c r="J41" s="29">
        <f t="shared" si="12"/>
        <v>6309927.4399999995</v>
      </c>
      <c r="L41" s="43"/>
      <c r="M41" s="43"/>
    </row>
    <row r="42" spans="1:10" ht="15.75">
      <c r="A42" s="17" t="s">
        <v>72</v>
      </c>
      <c r="B42" s="30">
        <f>ROUND(+B7*B35,2)</f>
        <v>774885.94</v>
      </c>
      <c r="C42" s="30">
        <f aca="true" t="shared" si="14" ref="C42:I42">ROUND(+C7*C35,2)</f>
        <v>593681.85</v>
      </c>
      <c r="D42" s="30">
        <f t="shared" si="14"/>
        <v>890079.49</v>
      </c>
      <c r="E42" s="30">
        <f t="shared" si="14"/>
        <v>1079221.18</v>
      </c>
      <c r="F42" s="30">
        <f t="shared" si="14"/>
        <v>682899.11</v>
      </c>
      <c r="G42" s="30">
        <f t="shared" si="14"/>
        <v>1138235.67</v>
      </c>
      <c r="H42" s="30">
        <f t="shared" si="14"/>
        <v>646461.1</v>
      </c>
      <c r="I42" s="30">
        <f t="shared" si="14"/>
        <v>504463.1</v>
      </c>
      <c r="J42" s="30">
        <f>SUM(B42:I42)</f>
        <v>6309927.4399999995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-96906</v>
      </c>
      <c r="C45" s="31">
        <f t="shared" si="16"/>
        <v>-95577</v>
      </c>
      <c r="D45" s="31">
        <f t="shared" si="16"/>
        <v>-103689</v>
      </c>
      <c r="E45" s="31">
        <f t="shared" si="16"/>
        <v>-116313</v>
      </c>
      <c r="F45" s="31">
        <f t="shared" si="16"/>
        <v>-104670</v>
      </c>
      <c r="G45" s="31">
        <f t="shared" si="16"/>
        <v>-126084</v>
      </c>
      <c r="H45" s="31">
        <f t="shared" si="16"/>
        <v>-57720</v>
      </c>
      <c r="I45" s="31">
        <f t="shared" si="16"/>
        <v>-67005</v>
      </c>
      <c r="J45" s="31">
        <f t="shared" si="16"/>
        <v>-767964</v>
      </c>
      <c r="L45" s="43"/>
    </row>
    <row r="46" spans="1:12" ht="15.75">
      <c r="A46" s="17" t="s">
        <v>42</v>
      </c>
      <c r="B46" s="32">
        <f>B47+B48</f>
        <v>-96906</v>
      </c>
      <c r="C46" s="32">
        <f aca="true" t="shared" si="17" ref="C46:I46">C47+C48</f>
        <v>-95577</v>
      </c>
      <c r="D46" s="32">
        <f t="shared" si="17"/>
        <v>-103689</v>
      </c>
      <c r="E46" s="32">
        <f t="shared" si="17"/>
        <v>-116313</v>
      </c>
      <c r="F46" s="32">
        <f t="shared" si="17"/>
        <v>-104670</v>
      </c>
      <c r="G46" s="32">
        <f t="shared" si="17"/>
        <v>-126084</v>
      </c>
      <c r="H46" s="32">
        <f t="shared" si="17"/>
        <v>-57720</v>
      </c>
      <c r="I46" s="32">
        <f t="shared" si="17"/>
        <v>-67005</v>
      </c>
      <c r="J46" s="31">
        <f t="shared" si="12"/>
        <v>-767964</v>
      </c>
      <c r="L46" s="43"/>
    </row>
    <row r="47" spans="1:12" ht="15.75">
      <c r="A47" s="13" t="s">
        <v>67</v>
      </c>
      <c r="B47" s="20">
        <f aca="true" t="shared" si="18" ref="B47:I47">ROUND(-B9*$D$3,2)</f>
        <v>-96906</v>
      </c>
      <c r="C47" s="20">
        <f t="shared" si="18"/>
        <v>-95577</v>
      </c>
      <c r="D47" s="20">
        <f t="shared" si="18"/>
        <v>-103689</v>
      </c>
      <c r="E47" s="20">
        <f t="shared" si="18"/>
        <v>-116313</v>
      </c>
      <c r="F47" s="20">
        <f t="shared" si="18"/>
        <v>-104670</v>
      </c>
      <c r="G47" s="20">
        <f t="shared" si="18"/>
        <v>-126084</v>
      </c>
      <c r="H47" s="20">
        <f t="shared" si="18"/>
        <v>-57720</v>
      </c>
      <c r="I47" s="20">
        <f t="shared" si="18"/>
        <v>-67005</v>
      </c>
      <c r="J47" s="57">
        <f t="shared" si="12"/>
        <v>-767964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2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  <c r="L53" s="67"/>
    </row>
    <row r="54" spans="1:12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  <c r="L54" s="67"/>
    </row>
    <row r="55" spans="1:12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  <c r="L55" s="67"/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677979.94</v>
      </c>
      <c r="C57" s="35">
        <f t="shared" si="21"/>
        <v>498104.85</v>
      </c>
      <c r="D57" s="35">
        <f t="shared" si="21"/>
        <v>786390.49</v>
      </c>
      <c r="E57" s="35">
        <f t="shared" si="21"/>
        <v>962908.1799999999</v>
      </c>
      <c r="F57" s="35">
        <f t="shared" si="21"/>
        <v>578229.11</v>
      </c>
      <c r="G57" s="35">
        <f t="shared" si="21"/>
        <v>1012151.6699999999</v>
      </c>
      <c r="H57" s="35">
        <f t="shared" si="21"/>
        <v>588741.1</v>
      </c>
      <c r="I57" s="35">
        <f t="shared" si="21"/>
        <v>437458.1</v>
      </c>
      <c r="J57" s="35">
        <f>SUM(B57:I57)</f>
        <v>5541963.4399999995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5541963.48</v>
      </c>
      <c r="L60" s="43"/>
    </row>
    <row r="61" spans="1:10" ht="17.25" customHeight="1">
      <c r="A61" s="17" t="s">
        <v>46</v>
      </c>
      <c r="B61" s="45">
        <v>110145.14</v>
      </c>
      <c r="C61" s="45">
        <v>105058.06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215203.2</v>
      </c>
    </row>
    <row r="62" spans="1:10" ht="17.25" customHeight="1">
      <c r="A62" s="17" t="s">
        <v>52</v>
      </c>
      <c r="B62" s="45">
        <v>346162.87</v>
      </c>
      <c r="C62" s="45">
        <v>284207.7</v>
      </c>
      <c r="D62" s="44">
        <v>0</v>
      </c>
      <c r="E62" s="45">
        <v>98706.05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729076.6200000001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75823.65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75823.65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62555.48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62555.48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42175.87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42175.87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43473.54</v>
      </c>
      <c r="E66" s="44">
        <v>0</v>
      </c>
      <c r="F66" s="45">
        <v>79669.93</v>
      </c>
      <c r="G66" s="44">
        <v>0</v>
      </c>
      <c r="H66" s="44">
        <v>0</v>
      </c>
      <c r="I66" s="44">
        <v>0</v>
      </c>
      <c r="J66" s="35">
        <f t="shared" si="22"/>
        <v>123143.47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105388.97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105388.97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38930.54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38930.54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15668.89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15668.89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217577.1</v>
      </c>
      <c r="G70" s="44">
        <v>0</v>
      </c>
      <c r="H70" s="44">
        <v>0</v>
      </c>
      <c r="I70" s="44">
        <v>0</v>
      </c>
      <c r="J70" s="35">
        <f t="shared" si="22"/>
        <v>217577.1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179791.26</v>
      </c>
      <c r="H71" s="45">
        <v>222025.69</v>
      </c>
      <c r="I71" s="44">
        <v>0</v>
      </c>
      <c r="J71" s="32">
        <f t="shared" si="22"/>
        <v>401816.95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300059.78</v>
      </c>
      <c r="H72" s="44">
        <v>0</v>
      </c>
      <c r="I72" s="44">
        <v>0</v>
      </c>
      <c r="J72" s="35">
        <f t="shared" si="22"/>
        <v>300059.78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125015.47</v>
      </c>
      <c r="J73" s="32">
        <f t="shared" si="22"/>
        <v>125015.47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188478.98</v>
      </c>
      <c r="J74" s="35">
        <f t="shared" si="22"/>
        <v>188478.98</v>
      </c>
    </row>
    <row r="75" spans="1:10" ht="17.25" customHeight="1">
      <c r="A75" s="41" t="s">
        <v>65</v>
      </c>
      <c r="B75" s="39">
        <v>221671.93</v>
      </c>
      <c r="C75" s="39">
        <v>108839.1</v>
      </c>
      <c r="D75" s="39">
        <v>562361.94</v>
      </c>
      <c r="E75" s="39">
        <v>704213.75</v>
      </c>
      <c r="F75" s="39">
        <v>280982.08</v>
      </c>
      <c r="G75" s="39">
        <v>532300.64</v>
      </c>
      <c r="H75" s="39">
        <v>366715.41</v>
      </c>
      <c r="I75" s="39">
        <v>123963.66</v>
      </c>
      <c r="J75" s="39">
        <f>SUM(B75:I75)</f>
        <v>2901048.5100000002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1.591510343293542</v>
      </c>
      <c r="C79" s="55">
        <v>1.5557303916332457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1.477134803295591</v>
      </c>
      <c r="C80" s="55">
        <v>1.438794660045938</v>
      </c>
      <c r="D80" s="55"/>
      <c r="E80" s="55">
        <v>1.532074164544821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1.4129984980276298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1.4853733235754647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1.7829346541268374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1.7249406977750845</v>
      </c>
      <c r="E84" s="55">
        <v>0</v>
      </c>
      <c r="F84" s="55">
        <v>1.5060513468123056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1.4726649094149094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1.4710057162628762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1.4580804100999831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1.4472352346835675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1.473121978777872</v>
      </c>
      <c r="H89" s="55">
        <v>1.6545888489613727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1.6094074009262096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1.841113168037389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1.9068159374611944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2014-05-19T18:54:52Z</dcterms:modified>
  <cp:category/>
  <cp:version/>
  <cp:contentType/>
  <cp:contentStatus/>
</cp:coreProperties>
</file>