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<sst xmlns="http://schemas.openxmlformats.org/spreadsheetml/2006/main" count="98" uniqueCount="98">
  <si>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</si>
  <si>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</si>
  <si>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</si>
  <si>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</si>
  <si>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</si>
  <si>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</si>
  <si>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</si>
  <si>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</si>
  <si>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</si>
  <si>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</si>
  <si>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</si>
  <si>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</si>
  <si>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</si>
  <si>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</si>
  <si>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</si>
  <si>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</si>
  <si>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</si>
  <si>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</si>
  <si>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</si>
  <si>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</si>
  <si>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</si>
  <si>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</si>
  <si>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</si>
  <si>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</si>
  <si>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</si>
  <si>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</si>
  <si>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</si>
  <si>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</si>
  <si>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</si>
  <si>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</si>
  <si>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</si>
  <si>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</si>
  <si>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</si>
  <si>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</si>
  <si>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</si>
  <si>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</si>
  <si>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</si>
  <si>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</si>
  <si>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</si>
  <si>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</si>
  <si>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</si>
  <si>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</si>
  <si>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</si>
  <si>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</si>
  <si>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</si>
  <si>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</si>
  <si>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</si>
  <si>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</si>
  <si>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</si>
  <si>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</si>
  <si>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</si>
  <si>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</si>
  <si>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</si>
  <si>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</si>
  <si>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</si>
  <si>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</si>
  <si>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</si>
  <si>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</si>
  <si>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</si>
  <si>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</si>
  <si>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</si>
  <si>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</si>
  <si>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</si>
  <si>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</si>
  <si>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</si>
  <si>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</si>
  <si>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</si>
  <si>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</si>
  <si>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</si>
  <si>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</si>
  <si>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</si>
  <si>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</si>
  <si>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</si>
  <si>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</si>
  <si>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</si>
  <si>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</si>
  <si>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</si>
  <si>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</si>
  <si>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</si>
  <si>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</si>
  <si>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</si>
  <si>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</si>
  <si>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</si>
  <si>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</si>
  <si>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</si>
  <si>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</si>
  <si>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</si>
  <si>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</si>
  <si>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</si>
  <si>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</si>
  <si>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</si>
  <si>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</si>
  <si>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</si>
  <si>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</si>
  <si>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</si>
  <si>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</si>
  <si>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</si>
  <si>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12/05/14 - VENCIMENTO 19/05/14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</si>
</sst>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508870</v>
      </c>
      <c r="C7" s="10">
        <f aca="true" t="shared" si="0" ref="C7:I7">C8+C20+C24</f>
        <v>389839</v>
      </c>
      <c r="D7" s="10">
        <f t="shared" si="0"/>
        <v>586634</v>
      </c>
      <c r="E7" s="10">
        <f t="shared" si="0"/>
        <v>727162</v>
      </c>
      <c r="F7" s="10">
        <f t="shared" si="0"/>
        <v>459207</v>
      </c>
      <c r="G7" s="10">
        <f t="shared" si="0"/>
        <v>729689</v>
      </c>
      <c r="H7" s="10">
        <f t="shared" si="0"/>
        <v>397124</v>
      </c>
      <c r="I7" s="10">
        <f t="shared" si="0"/>
        <v>263161</v>
      </c>
      <c r="J7" s="10">
        <f>+J8+J20+J24</f>
        <v>4061686</v>
      </c>
      <c r="L7" s="42"/>
    </row>
    <row r="8" spans="1:10" ht="15.75">
      <c r="A8" s="11" t="s">
        <v>96</v>
      </c>
      <c r="B8" s="12">
        <f>+B9+B12+B16</f>
        <v>286486</v>
      </c>
      <c r="C8" s="12">
        <f aca="true" t="shared" si="1" ref="C8:I8">+C9+C12+C16</f>
        <v>232751</v>
      </c>
      <c r="D8" s="12">
        <f t="shared" si="1"/>
        <v>373712</v>
      </c>
      <c r="E8" s="12">
        <f t="shared" si="1"/>
        <v>430476</v>
      </c>
      <c r="F8" s="12">
        <f t="shared" si="1"/>
        <v>264951</v>
      </c>
      <c r="G8" s="12">
        <f t="shared" si="1"/>
        <v>429170</v>
      </c>
      <c r="H8" s="12">
        <f t="shared" si="1"/>
        <v>216097</v>
      </c>
      <c r="I8" s="12">
        <f t="shared" si="1"/>
        <v>161916</v>
      </c>
      <c r="J8" s="12">
        <f>SUM(B8:I8)</f>
        <v>2395559</v>
      </c>
    </row>
    <row r="9" spans="1:10" ht="15.75">
      <c r="A9" s="13" t="s">
        <v>22</v>
      </c>
      <c r="B9" s="14">
        <v>36526</v>
      </c>
      <c r="C9" s="14">
        <v>34621</v>
      </c>
      <c r="D9" s="14">
        <v>40256</v>
      </c>
      <c r="E9" s="14">
        <v>45381</v>
      </c>
      <c r="F9" s="14">
        <v>38446</v>
      </c>
      <c r="G9" s="14">
        <v>48078</v>
      </c>
      <c r="H9" s="14">
        <v>22228</v>
      </c>
      <c r="I9" s="14">
        <v>24581</v>
      </c>
      <c r="J9" s="12">
        <f aca="true" t="shared" si="2" ref="J9:J19">SUM(B9:I9)</f>
        <v>290117</v>
      </c>
    </row>
    <row r="10" spans="1:10" ht="15.75">
      <c r="A10" s="15" t="s">
        <v>23</v>
      </c>
      <c r="B10" s="14">
        <f>+B9-B11</f>
        <v>36526</v>
      </c>
      <c r="C10" s="14">
        <f aca="true" t="shared" si="3" ref="C10:I10">+C9-C11</f>
        <v>34621</v>
      </c>
      <c r="D10" s="14">
        <f t="shared" si="3"/>
        <v>40256</v>
      </c>
      <c r="E10" s="14">
        <f t="shared" si="3"/>
        <v>45381</v>
      </c>
      <c r="F10" s="14">
        <f t="shared" si="3"/>
        <v>38446</v>
      </c>
      <c r="G10" s="14">
        <f t="shared" si="3"/>
        <v>48078</v>
      </c>
      <c r="H10" s="14">
        <f t="shared" si="3"/>
        <v>22228</v>
      </c>
      <c r="I10" s="14">
        <f t="shared" si="3"/>
        <v>24581</v>
      </c>
      <c r="J10" s="12">
        <f t="shared" si="2"/>
        <v>290117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243242</v>
      </c>
      <c r="C12" s="14">
        <f aca="true" t="shared" si="4" ref="C12:I12">C13+C14+C15</f>
        <v>192785</v>
      </c>
      <c r="D12" s="14">
        <f t="shared" si="4"/>
        <v>326467</v>
      </c>
      <c r="E12" s="14">
        <f t="shared" si="4"/>
        <v>375446</v>
      </c>
      <c r="F12" s="14">
        <f t="shared" si="4"/>
        <v>220435</v>
      </c>
      <c r="G12" s="14">
        <f t="shared" si="4"/>
        <v>372607</v>
      </c>
      <c r="H12" s="14">
        <f t="shared" si="4"/>
        <v>189273</v>
      </c>
      <c r="I12" s="14">
        <f t="shared" si="4"/>
        <v>134959</v>
      </c>
      <c r="J12" s="12">
        <f t="shared" si="2"/>
        <v>2055214</v>
      </c>
    </row>
    <row r="13" spans="1:10" ht="15.75">
      <c r="A13" s="15" t="s">
        <v>25</v>
      </c>
      <c r="B13" s="14">
        <v>106439</v>
      </c>
      <c r="C13" s="14">
        <v>86237</v>
      </c>
      <c r="D13" s="14">
        <v>144256</v>
      </c>
      <c r="E13" s="14">
        <v>168075</v>
      </c>
      <c r="F13" s="14">
        <v>102333</v>
      </c>
      <c r="G13" s="14">
        <v>169965</v>
      </c>
      <c r="H13" s="14">
        <v>85252</v>
      </c>
      <c r="I13" s="14">
        <v>60423</v>
      </c>
      <c r="J13" s="12">
        <f t="shared" si="2"/>
        <v>922980</v>
      </c>
    </row>
    <row r="14" spans="1:10" ht="15.75">
      <c r="A14" s="15" t="s">
        <v>26</v>
      </c>
      <c r="B14" s="14">
        <v>109650</v>
      </c>
      <c r="C14" s="14">
        <v>82400</v>
      </c>
      <c r="D14" s="14">
        <v>147885</v>
      </c>
      <c r="E14" s="14">
        <v>164069</v>
      </c>
      <c r="F14" s="14">
        <v>93201</v>
      </c>
      <c r="G14" s="14">
        <v>164352</v>
      </c>
      <c r="H14" s="14">
        <v>84389</v>
      </c>
      <c r="I14" s="14">
        <v>62230</v>
      </c>
      <c r="J14" s="12">
        <f t="shared" si="2"/>
        <v>908176</v>
      </c>
    </row>
    <row r="15" spans="1:10" ht="15.75">
      <c r="A15" s="15" t="s">
        <v>27</v>
      </c>
      <c r="B15" s="14">
        <v>27153</v>
      </c>
      <c r="C15" s="14">
        <v>24148</v>
      </c>
      <c r="D15" s="14">
        <v>34326</v>
      </c>
      <c r="E15" s="14">
        <v>43302</v>
      </c>
      <c r="F15" s="14">
        <v>24901</v>
      </c>
      <c r="G15" s="14">
        <v>38290</v>
      </c>
      <c r="H15" s="14">
        <v>19632</v>
      </c>
      <c r="I15" s="14">
        <v>12306</v>
      </c>
      <c r="J15" s="12">
        <f t="shared" si="2"/>
        <v>224058</v>
      </c>
    </row>
    <row r="16" spans="1:10" ht="15.75">
      <c r="A16" s="16" t="s">
        <v>95</v>
      </c>
      <c r="B16" s="14">
        <f>B17+B18+B19</f>
        <v>6718</v>
      </c>
      <c r="C16" s="14">
        <f aca="true" t="shared" si="5" ref="C16:I16">C17+C18+C19</f>
        <v>5345</v>
      </c>
      <c r="D16" s="14">
        <f t="shared" si="5"/>
        <v>6989</v>
      </c>
      <c r="E16" s="14">
        <f t="shared" si="5"/>
        <v>9649</v>
      </c>
      <c r="F16" s="14">
        <f t="shared" si="5"/>
        <v>6070</v>
      </c>
      <c r="G16" s="14">
        <f t="shared" si="5"/>
        <v>8485</v>
      </c>
      <c r="H16" s="14">
        <f t="shared" si="5"/>
        <v>4596</v>
      </c>
      <c r="I16" s="14">
        <f t="shared" si="5"/>
        <v>2376</v>
      </c>
      <c r="J16" s="12">
        <f t="shared" si="2"/>
        <v>50228</v>
      </c>
    </row>
    <row r="17" spans="1:10" ht="15.75">
      <c r="A17" s="15" t="s">
        <v>92</v>
      </c>
      <c r="B17" s="14">
        <v>2467</v>
      </c>
      <c r="C17" s="14">
        <v>1910</v>
      </c>
      <c r="D17" s="14">
        <v>2466</v>
      </c>
      <c r="E17" s="14">
        <v>3547</v>
      </c>
      <c r="F17" s="14">
        <v>2347</v>
      </c>
      <c r="G17" s="14">
        <v>3482</v>
      </c>
      <c r="H17" s="14">
        <v>2060</v>
      </c>
      <c r="I17" s="14">
        <v>1071</v>
      </c>
      <c r="J17" s="12">
        <f t="shared" si="2"/>
        <v>19350</v>
      </c>
    </row>
    <row r="18" spans="1:10" ht="15.75">
      <c r="A18" s="15" t="s">
        <v>93</v>
      </c>
      <c r="B18" s="14">
        <v>106</v>
      </c>
      <c r="C18" s="14">
        <v>107</v>
      </c>
      <c r="D18" s="14">
        <v>191</v>
      </c>
      <c r="E18" s="14">
        <v>202</v>
      </c>
      <c r="F18" s="14">
        <v>170</v>
      </c>
      <c r="G18" s="14">
        <v>245</v>
      </c>
      <c r="H18" s="14">
        <v>115</v>
      </c>
      <c r="I18" s="14">
        <v>78</v>
      </c>
      <c r="J18" s="12">
        <f t="shared" si="2"/>
        <v>1214</v>
      </c>
    </row>
    <row r="19" spans="1:10" ht="15.75">
      <c r="A19" s="15" t="s">
        <v>94</v>
      </c>
      <c r="B19" s="14">
        <v>4145</v>
      </c>
      <c r="C19" s="14">
        <v>3328</v>
      </c>
      <c r="D19" s="14">
        <v>4332</v>
      </c>
      <c r="E19" s="14">
        <v>5900</v>
      </c>
      <c r="F19" s="14">
        <v>3553</v>
      </c>
      <c r="G19" s="14">
        <v>4758</v>
      </c>
      <c r="H19" s="14">
        <v>2421</v>
      </c>
      <c r="I19" s="14">
        <v>1227</v>
      </c>
      <c r="J19" s="12">
        <f t="shared" si="2"/>
        <v>29664</v>
      </c>
    </row>
    <row r="20" spans="1:10" ht="15.75">
      <c r="A20" s="17" t="s">
        <v>28</v>
      </c>
      <c r="B20" s="18">
        <f>B21+B22+B23</f>
        <v>166494</v>
      </c>
      <c r="C20" s="18">
        <f aca="true" t="shared" si="6" ref="C20:I20">C21+C22+C23</f>
        <v>110579</v>
      </c>
      <c r="D20" s="18">
        <f t="shared" si="6"/>
        <v>139585</v>
      </c>
      <c r="E20" s="18">
        <f t="shared" si="6"/>
        <v>198566</v>
      </c>
      <c r="F20" s="18">
        <f t="shared" si="6"/>
        <v>136923</v>
      </c>
      <c r="G20" s="18">
        <f t="shared" si="6"/>
        <v>224153</v>
      </c>
      <c r="H20" s="18">
        <f t="shared" si="6"/>
        <v>147477</v>
      </c>
      <c r="I20" s="18">
        <f t="shared" si="6"/>
        <v>83982</v>
      </c>
      <c r="J20" s="12">
        <f aca="true" t="shared" si="7" ref="J20:J26">SUM(B20:I20)</f>
        <v>1207759</v>
      </c>
    </row>
    <row r="21" spans="1:10" ht="18.75" customHeight="1">
      <c r="A21" s="13" t="s">
        <v>29</v>
      </c>
      <c r="B21" s="14">
        <v>82225</v>
      </c>
      <c r="C21" s="14">
        <v>58351</v>
      </c>
      <c r="D21" s="14">
        <v>73177</v>
      </c>
      <c r="E21" s="14">
        <v>104118</v>
      </c>
      <c r="F21" s="14">
        <v>73922</v>
      </c>
      <c r="G21" s="14">
        <v>116757</v>
      </c>
      <c r="H21" s="14">
        <v>74306</v>
      </c>
      <c r="I21" s="14">
        <v>42864</v>
      </c>
      <c r="J21" s="12">
        <f t="shared" si="7"/>
        <v>625720</v>
      </c>
    </row>
    <row r="22" spans="1:10" ht="18.75" customHeight="1">
      <c r="A22" s="13" t="s">
        <v>30</v>
      </c>
      <c r="B22" s="14">
        <v>68604</v>
      </c>
      <c r="C22" s="14">
        <v>41274</v>
      </c>
      <c r="D22" s="14">
        <v>53079</v>
      </c>
      <c r="E22" s="14">
        <v>74306</v>
      </c>
      <c r="F22" s="14">
        <v>50861</v>
      </c>
      <c r="G22" s="14">
        <v>87678</v>
      </c>
      <c r="H22" s="14">
        <v>61243</v>
      </c>
      <c r="I22" s="14">
        <v>35058</v>
      </c>
      <c r="J22" s="12">
        <f t="shared" si="7"/>
        <v>472103</v>
      </c>
    </row>
    <row r="23" spans="1:10" ht="18.75" customHeight="1">
      <c r="A23" s="13" t="s">
        <v>31</v>
      </c>
      <c r="B23" s="14">
        <v>15665</v>
      </c>
      <c r="C23" s="14">
        <v>10954</v>
      </c>
      <c r="D23" s="14">
        <v>13329</v>
      </c>
      <c r="E23" s="14">
        <v>20142</v>
      </c>
      <c r="F23" s="14">
        <v>12140</v>
      </c>
      <c r="G23" s="14">
        <v>19718</v>
      </c>
      <c r="H23" s="14">
        <v>11928</v>
      </c>
      <c r="I23" s="14">
        <v>6060</v>
      </c>
      <c r="J23" s="12">
        <f t="shared" si="7"/>
        <v>109936</v>
      </c>
    </row>
    <row r="24" spans="1:10" ht="18.75" customHeight="1">
      <c r="A24" s="17" t="s">
        <v>32</v>
      </c>
      <c r="B24" s="14">
        <f>B25+B26</f>
        <v>55890</v>
      </c>
      <c r="C24" s="14">
        <f aca="true" t="shared" si="8" ref="C24:I24">C25+C26</f>
        <v>46509</v>
      </c>
      <c r="D24" s="14">
        <f t="shared" si="8"/>
        <v>73337</v>
      </c>
      <c r="E24" s="14">
        <f t="shared" si="8"/>
        <v>98120</v>
      </c>
      <c r="F24" s="14">
        <f t="shared" si="8"/>
        <v>57333</v>
      </c>
      <c r="G24" s="14">
        <f t="shared" si="8"/>
        <v>76366</v>
      </c>
      <c r="H24" s="14">
        <f t="shared" si="8"/>
        <v>33550</v>
      </c>
      <c r="I24" s="14">
        <f t="shared" si="8"/>
        <v>17263</v>
      </c>
      <c r="J24" s="12">
        <f t="shared" si="7"/>
        <v>458368</v>
      </c>
    </row>
    <row r="25" spans="1:10" ht="18.75" customHeight="1">
      <c r="A25" s="13" t="s">
        <v>33</v>
      </c>
      <c r="B25" s="14">
        <v>35770</v>
      </c>
      <c r="C25" s="14">
        <v>29766</v>
      </c>
      <c r="D25" s="14">
        <v>46936</v>
      </c>
      <c r="E25" s="14">
        <v>62797</v>
      </c>
      <c r="F25" s="14">
        <v>36693</v>
      </c>
      <c r="G25" s="14">
        <v>48874</v>
      </c>
      <c r="H25" s="14">
        <v>21472</v>
      </c>
      <c r="I25" s="14">
        <v>11048</v>
      </c>
      <c r="J25" s="12">
        <f t="shared" si="7"/>
        <v>293356</v>
      </c>
    </row>
    <row r="26" spans="1:10" ht="18.75" customHeight="1">
      <c r="A26" s="13" t="s">
        <v>34</v>
      </c>
      <c r="B26" s="14">
        <v>20120</v>
      </c>
      <c r="C26" s="14">
        <v>16743</v>
      </c>
      <c r="D26" s="14">
        <v>26401</v>
      </c>
      <c r="E26" s="14">
        <v>35323</v>
      </c>
      <c r="F26" s="14">
        <v>20640</v>
      </c>
      <c r="G26" s="14">
        <v>27492</v>
      </c>
      <c r="H26" s="14">
        <v>12078</v>
      </c>
      <c r="I26" s="14">
        <v>6215</v>
      </c>
      <c r="J26" s="12">
        <f t="shared" si="7"/>
        <v>165012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0.9576412973844007</v>
      </c>
      <c r="C32" s="23">
        <f aca="true" t="shared" si="9" ref="C32:I32">(((+C$8+C$20)*C$29)+(C$24*C$30))/C$7</f>
        <v>0.9548974171388701</v>
      </c>
      <c r="D32" s="23">
        <f t="shared" si="9"/>
        <v>0.9712219588363442</v>
      </c>
      <c r="E32" s="23">
        <f t="shared" si="9"/>
        <v>0.963078130595383</v>
      </c>
      <c r="F32" s="23">
        <f t="shared" si="9"/>
        <v>0.9642423325428402</v>
      </c>
      <c r="G32" s="23">
        <f t="shared" si="9"/>
        <v>0.9676614365846271</v>
      </c>
      <c r="H32" s="23">
        <f t="shared" si="9"/>
        <v>0.9127742458274998</v>
      </c>
      <c r="I32" s="23">
        <f t="shared" si="9"/>
        <v>0.9805718753918704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1.4981340456281564</v>
      </c>
      <c r="C35" s="26">
        <f aca="true" t="shared" si="10" ref="C35:I35">C32*C34</f>
        <v>1.46882320704301</v>
      </c>
      <c r="D35" s="26">
        <f t="shared" si="10"/>
        <v>1.5092789240316788</v>
      </c>
      <c r="E35" s="26">
        <f t="shared" si="10"/>
        <v>1.495852952440749</v>
      </c>
      <c r="F35" s="26">
        <f t="shared" si="10"/>
        <v>1.4575487098717572</v>
      </c>
      <c r="G35" s="26">
        <f t="shared" si="10"/>
        <v>1.5331627801246832</v>
      </c>
      <c r="H35" s="26">
        <f t="shared" si="10"/>
        <v>1.6572329207244088</v>
      </c>
      <c r="I35" s="26">
        <f t="shared" si="10"/>
        <v>1.8831882866900873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762355.47</v>
      </c>
      <c r="C41" s="29">
        <f aca="true" t="shared" si="13" ref="C41:I41">+C42+C43</f>
        <v>572604.57</v>
      </c>
      <c r="D41" s="29">
        <f t="shared" si="13"/>
        <v>885394.33</v>
      </c>
      <c r="E41" s="29">
        <f t="shared" si="13"/>
        <v>1087727.42</v>
      </c>
      <c r="F41" s="29">
        <f t="shared" si="13"/>
        <v>669316.57</v>
      </c>
      <c r="G41" s="29">
        <f t="shared" si="13"/>
        <v>1118732.02</v>
      </c>
      <c r="H41" s="29">
        <f t="shared" si="13"/>
        <v>658126.97</v>
      </c>
      <c r="I41" s="29">
        <f t="shared" si="13"/>
        <v>495581.71</v>
      </c>
      <c r="J41" s="29">
        <f t="shared" si="12"/>
        <v>6249839.06</v>
      </c>
      <c r="L41" s="43"/>
      <c r="M41" s="43"/>
    </row>
    <row r="42" spans="1:10" ht="15.75">
      <c r="A42" s="17" t="s">
        <v>72</v>
      </c>
      <c r="B42" s="30">
        <f>ROUND(+B7*B35,2)</f>
        <v>762355.47</v>
      </c>
      <c r="C42" s="30">
        <f aca="true" t="shared" si="14" ref="C42:I42">ROUND(+C7*C35,2)</f>
        <v>572604.57</v>
      </c>
      <c r="D42" s="30">
        <f t="shared" si="14"/>
        <v>885394.33</v>
      </c>
      <c r="E42" s="30">
        <f t="shared" si="14"/>
        <v>1087727.42</v>
      </c>
      <c r="F42" s="30">
        <f t="shared" si="14"/>
        <v>669316.57</v>
      </c>
      <c r="G42" s="30">
        <f t="shared" si="14"/>
        <v>1118732.02</v>
      </c>
      <c r="H42" s="30">
        <f t="shared" si="14"/>
        <v>658126.97</v>
      </c>
      <c r="I42" s="30">
        <f t="shared" si="14"/>
        <v>495581.71</v>
      </c>
      <c r="J42" s="30">
        <f>SUM(B42:I42)</f>
        <v>6249839.06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-109578</v>
      </c>
      <c r="C45" s="31">
        <f t="shared" si="16"/>
        <v>-103863</v>
      </c>
      <c r="D45" s="31">
        <f t="shared" si="16"/>
        <v>-120768</v>
      </c>
      <c r="E45" s="31">
        <f t="shared" si="16"/>
        <v>-136143</v>
      </c>
      <c r="F45" s="31">
        <f t="shared" si="16"/>
        <v>-115338</v>
      </c>
      <c r="G45" s="31">
        <f t="shared" si="16"/>
        <v>-144234</v>
      </c>
      <c r="H45" s="31">
        <f t="shared" si="16"/>
        <v>-66684</v>
      </c>
      <c r="I45" s="31">
        <f t="shared" si="16"/>
        <v>-73743</v>
      </c>
      <c r="J45" s="31">
        <f t="shared" si="16"/>
        <v>-870351</v>
      </c>
      <c r="L45" s="43"/>
    </row>
    <row r="46" spans="1:12" ht="15.75">
      <c r="A46" s="17" t="s">
        <v>42</v>
      </c>
      <c r="B46" s="32">
        <f>B47+B48</f>
        <v>-109578</v>
      </c>
      <c r="C46" s="32">
        <f aca="true" t="shared" si="17" ref="C46:I46">C47+C48</f>
        <v>-103863</v>
      </c>
      <c r="D46" s="32">
        <f t="shared" si="17"/>
        <v>-120768</v>
      </c>
      <c r="E46" s="32">
        <f t="shared" si="17"/>
        <v>-136143</v>
      </c>
      <c r="F46" s="32">
        <f t="shared" si="17"/>
        <v>-115338</v>
      </c>
      <c r="G46" s="32">
        <f t="shared" si="17"/>
        <v>-144234</v>
      </c>
      <c r="H46" s="32">
        <f t="shared" si="17"/>
        <v>-66684</v>
      </c>
      <c r="I46" s="32">
        <f t="shared" si="17"/>
        <v>-73743</v>
      </c>
      <c r="J46" s="31">
        <f t="shared" si="12"/>
        <v>-870351</v>
      </c>
      <c r="L46" s="43"/>
    </row>
    <row r="47" spans="1:12" ht="15.75">
      <c r="A47" s="13" t="s">
        <v>67</v>
      </c>
      <c r="B47" s="20">
        <f aca="true" t="shared" si="18" ref="B47:I47">ROUND(-B9*$D$3,2)</f>
        <v>-109578</v>
      </c>
      <c r="C47" s="20">
        <f t="shared" si="18"/>
        <v>-103863</v>
      </c>
      <c r="D47" s="20">
        <f t="shared" si="18"/>
        <v>-120768</v>
      </c>
      <c r="E47" s="20">
        <f t="shared" si="18"/>
        <v>-136143</v>
      </c>
      <c r="F47" s="20">
        <f t="shared" si="18"/>
        <v>-115338</v>
      </c>
      <c r="G47" s="20">
        <f t="shared" si="18"/>
        <v>-144234</v>
      </c>
      <c r="H47" s="20">
        <f t="shared" si="18"/>
        <v>-66684</v>
      </c>
      <c r="I47" s="20">
        <f t="shared" si="18"/>
        <v>-73743</v>
      </c>
      <c r="J47" s="57">
        <f t="shared" si="12"/>
        <v>-870351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652777.47</v>
      </c>
      <c r="C57" s="35">
        <f t="shared" si="21"/>
        <v>468741.56999999995</v>
      </c>
      <c r="D57" s="35">
        <f t="shared" si="21"/>
        <v>764626.33</v>
      </c>
      <c r="E57" s="35">
        <f t="shared" si="21"/>
        <v>951584.4199999999</v>
      </c>
      <c r="F57" s="35">
        <f t="shared" si="21"/>
        <v>553978.57</v>
      </c>
      <c r="G57" s="35">
        <f t="shared" si="21"/>
        <v>974498.02</v>
      </c>
      <c r="H57" s="35">
        <f t="shared" si="21"/>
        <v>591442.97</v>
      </c>
      <c r="I57" s="35">
        <f t="shared" si="21"/>
        <v>421838.71</v>
      </c>
      <c r="J57" s="35">
        <f>SUM(B57:I57)</f>
        <v>5379488.06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5379488.050000001</v>
      </c>
      <c r="L60" s="43"/>
    </row>
    <row r="61" spans="1:10" ht="17.25" customHeight="1">
      <c r="A61" s="17" t="s">
        <v>46</v>
      </c>
      <c r="B61" s="45">
        <v>125604.93</v>
      </c>
      <c r="C61" s="45">
        <v>124035.71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249640.64</v>
      </c>
    </row>
    <row r="62" spans="1:10" ht="17.25" customHeight="1">
      <c r="A62" s="17" t="s">
        <v>52</v>
      </c>
      <c r="B62" s="45">
        <v>527172.55</v>
      </c>
      <c r="C62" s="45">
        <v>344705.87</v>
      </c>
      <c r="D62" s="44">
        <v>0</v>
      </c>
      <c r="E62" s="45">
        <v>407737.04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1279615.46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296780.83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296780.83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296634.11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296634.11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118466.4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118466.4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52744.98</v>
      </c>
      <c r="E66" s="44">
        <v>0</v>
      </c>
      <c r="F66" s="45">
        <v>97697.49</v>
      </c>
      <c r="G66" s="44">
        <v>0</v>
      </c>
      <c r="H66" s="44">
        <v>0</v>
      </c>
      <c r="I66" s="44">
        <v>0</v>
      </c>
      <c r="J66" s="35">
        <f t="shared" si="22"/>
        <v>150442.47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332151.95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332151.95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181529.21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181529.21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30166.22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30166.22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456281.08</v>
      </c>
      <c r="G70" s="44">
        <v>0</v>
      </c>
      <c r="H70" s="44">
        <v>0</v>
      </c>
      <c r="I70" s="44">
        <v>0</v>
      </c>
      <c r="J70" s="35">
        <f t="shared" si="22"/>
        <v>456281.08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547031.64</v>
      </c>
      <c r="H71" s="45">
        <v>591442.96</v>
      </c>
      <c r="I71" s="44">
        <v>0</v>
      </c>
      <c r="J71" s="32">
        <f t="shared" si="22"/>
        <v>1138474.6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427466.37</v>
      </c>
      <c r="H72" s="44">
        <v>0</v>
      </c>
      <c r="I72" s="44">
        <v>0</v>
      </c>
      <c r="J72" s="35">
        <f t="shared" si="22"/>
        <v>427466.37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150083.87</v>
      </c>
      <c r="J73" s="32">
        <f t="shared" si="22"/>
        <v>150083.87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271754.84</v>
      </c>
      <c r="J74" s="35">
        <f t="shared" si="22"/>
        <v>271754.84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1.5906313565200687</v>
      </c>
      <c r="C79" s="55">
        <v>1.5543567109195802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1.477257465068274</v>
      </c>
      <c r="C80" s="55">
        <v>1.4390304361359942</v>
      </c>
      <c r="D80" s="55"/>
      <c r="E80" s="55">
        <v>1.5295994080475148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1.4131271422450729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1.487401367953298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1.7940823532535113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1.6862438499384993</v>
      </c>
      <c r="E84" s="55">
        <v>0</v>
      </c>
      <c r="F84" s="55">
        <v>1.5034762364930159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1.4733125016702235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1.4711863176355586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1.458196524865189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1.4479062831004992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1.4744723054615756</v>
      </c>
      <c r="H89" s="55">
        <v>1.6572329045839589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1.6100445726188628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1.8417100837292102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1.907252551939474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2014-05-16T17:50:40Z</dcterms:modified>
  <cp:category/>
  <cp:version/>
  <cp:contentType/>
  <cp:contentStatus/>
</cp:coreProperties>
</file>