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<sst xmlns="http://schemas.openxmlformats.org/spreadsheetml/2006/main" count="98" uniqueCount="98">
  <si>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</si>
  <si>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</si>
  <si>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</si>
  <si>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</si>
  <si>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</si>
  <si>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</si>
  <si>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</si>
  <si>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</si>
  <si>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</si>
  <si>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</si>
  <si>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</si>
  <si>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</si>
  <si>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</si>
  <si>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</si>
  <si>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</si>
  <si>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</si>
  <si>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</si>
  <si>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</si>
  <si>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</si>
  <si>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</si>
  <si>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</si>
  <si>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</si>
  <si>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</si>
  <si>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</si>
  <si>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</si>
  <si>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</si>
  <si>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</si>
  <si>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</si>
  <si>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</si>
  <si>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</si>
  <si>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</si>
  <si>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</si>
  <si>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</si>
  <si>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</si>
  <si>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</si>
  <si>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</si>
  <si>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</si>
  <si>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</si>
  <si>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</si>
  <si>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</si>
  <si>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</si>
  <si>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</si>
  <si>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</si>
  <si>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</si>
  <si>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</si>
  <si>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</si>
  <si>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</si>
  <si>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</si>
  <si>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</si>
  <si>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</si>
  <si>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</si>
  <si>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</si>
  <si>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</si>
  <si>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</si>
  <si>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</si>
  <si>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</si>
  <si>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</si>
  <si>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</si>
  <si>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</si>
  <si>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</si>
  <si>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</si>
  <si>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</si>
  <si>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</si>
  <si>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</si>
  <si>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</si>
  <si>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</si>
  <si>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</si>
  <si>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</si>
  <si>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</si>
  <si>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</si>
  <si>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</si>
  <si>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</si>
  <si>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</si>
  <si>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</si>
  <si>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</si>
  <si>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</si>
  <si>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</si>
  <si>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</si>
  <si>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</si>
  <si>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</si>
  <si>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</si>
  <si>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</si>
  <si>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</si>
  <si>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</si>
  <si>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</si>
  <si>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</si>
  <si>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</si>
  <si>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</si>
  <si>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</si>
  <si>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</si>
  <si>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</si>
  <si>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</si>
  <si>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</si>
  <si>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</si>
  <si>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</si>
  <si>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</si>
  <si>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</si>
  <si>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10/05/14 - VENCIMENTO 16/05/14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</si>
</sst>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404448</v>
      </c>
      <c r="C7" s="10">
        <f aca="true" t="shared" si="0" ref="C7:I7">C8+C20+C24</f>
        <v>298143</v>
      </c>
      <c r="D7" s="10">
        <f t="shared" si="0"/>
        <v>477763</v>
      </c>
      <c r="E7" s="10">
        <f t="shared" si="0"/>
        <v>569233</v>
      </c>
      <c r="F7" s="10">
        <f t="shared" si="0"/>
        <v>341814</v>
      </c>
      <c r="G7" s="10">
        <f t="shared" si="0"/>
        <v>586721</v>
      </c>
      <c r="H7" s="10">
        <f t="shared" si="0"/>
        <v>328311</v>
      </c>
      <c r="I7" s="10">
        <f t="shared" si="0"/>
        <v>188229</v>
      </c>
      <c r="J7" s="10">
        <f>+J8+J20+J24</f>
        <v>3194662</v>
      </c>
      <c r="L7" s="42"/>
    </row>
    <row r="8" spans="1:10" ht="15.75">
      <c r="A8" s="11" t="s">
        <v>96</v>
      </c>
      <c r="B8" s="12">
        <f>+B9+B12+B16</f>
        <v>234421</v>
      </c>
      <c r="C8" s="12">
        <f aca="true" t="shared" si="1" ref="C8:I8">+C9+C12+C16</f>
        <v>181914</v>
      </c>
      <c r="D8" s="12">
        <f t="shared" si="1"/>
        <v>305208</v>
      </c>
      <c r="E8" s="12">
        <f t="shared" si="1"/>
        <v>340896</v>
      </c>
      <c r="F8" s="12">
        <f t="shared" si="1"/>
        <v>202522</v>
      </c>
      <c r="G8" s="12">
        <f t="shared" si="1"/>
        <v>351973</v>
      </c>
      <c r="H8" s="12">
        <f t="shared" si="1"/>
        <v>186395</v>
      </c>
      <c r="I8" s="12">
        <f t="shared" si="1"/>
        <v>119272</v>
      </c>
      <c r="J8" s="12">
        <f>SUM(B8:I8)</f>
        <v>1922601</v>
      </c>
    </row>
    <row r="9" spans="1:10" ht="15.75">
      <c r="A9" s="13" t="s">
        <v>22</v>
      </c>
      <c r="B9" s="14">
        <v>36805</v>
      </c>
      <c r="C9" s="14">
        <v>35726</v>
      </c>
      <c r="D9" s="14">
        <v>44687</v>
      </c>
      <c r="E9" s="14">
        <v>47089</v>
      </c>
      <c r="F9" s="14">
        <v>38212</v>
      </c>
      <c r="G9" s="14">
        <v>48083</v>
      </c>
      <c r="H9" s="14">
        <v>23359</v>
      </c>
      <c r="I9" s="14">
        <v>22593</v>
      </c>
      <c r="J9" s="12">
        <f aca="true" t="shared" si="2" ref="J9:J19">SUM(B9:I9)</f>
        <v>296554</v>
      </c>
    </row>
    <row r="10" spans="1:10" ht="15.75">
      <c r="A10" s="15" t="s">
        <v>23</v>
      </c>
      <c r="B10" s="14">
        <f>+B9-B11</f>
        <v>36805</v>
      </c>
      <c r="C10" s="14">
        <f aca="true" t="shared" si="3" ref="C10:I10">+C9-C11</f>
        <v>35726</v>
      </c>
      <c r="D10" s="14">
        <f t="shared" si="3"/>
        <v>44687</v>
      </c>
      <c r="E10" s="14">
        <f t="shared" si="3"/>
        <v>47089</v>
      </c>
      <c r="F10" s="14">
        <f t="shared" si="3"/>
        <v>38212</v>
      </c>
      <c r="G10" s="14">
        <f t="shared" si="3"/>
        <v>48083</v>
      </c>
      <c r="H10" s="14">
        <f t="shared" si="3"/>
        <v>23359</v>
      </c>
      <c r="I10" s="14">
        <f t="shared" si="3"/>
        <v>22593</v>
      </c>
      <c r="J10" s="12">
        <f t="shared" si="2"/>
        <v>296554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192529</v>
      </c>
      <c r="C12" s="14">
        <f aca="true" t="shared" si="4" ref="C12:I12">C13+C14+C15</f>
        <v>142437</v>
      </c>
      <c r="D12" s="14">
        <f t="shared" si="4"/>
        <v>254871</v>
      </c>
      <c r="E12" s="14">
        <f t="shared" si="4"/>
        <v>286336</v>
      </c>
      <c r="F12" s="14">
        <f t="shared" si="4"/>
        <v>160189</v>
      </c>
      <c r="G12" s="14">
        <f t="shared" si="4"/>
        <v>297228</v>
      </c>
      <c r="H12" s="14">
        <f t="shared" si="4"/>
        <v>159536</v>
      </c>
      <c r="I12" s="14">
        <f t="shared" si="4"/>
        <v>95058</v>
      </c>
      <c r="J12" s="12">
        <f t="shared" si="2"/>
        <v>1588184</v>
      </c>
    </row>
    <row r="13" spans="1:10" ht="15.75">
      <c r="A13" s="15" t="s">
        <v>25</v>
      </c>
      <c r="B13" s="14">
        <v>89001</v>
      </c>
      <c r="C13" s="14">
        <v>68573</v>
      </c>
      <c r="D13" s="14">
        <v>119913</v>
      </c>
      <c r="E13" s="14">
        <v>136624</v>
      </c>
      <c r="F13" s="14">
        <v>78868</v>
      </c>
      <c r="G13" s="14">
        <v>141246</v>
      </c>
      <c r="H13" s="14">
        <v>74763</v>
      </c>
      <c r="I13" s="14">
        <v>44452</v>
      </c>
      <c r="J13" s="12">
        <f t="shared" si="2"/>
        <v>753440</v>
      </c>
    </row>
    <row r="14" spans="1:10" ht="15.75">
      <c r="A14" s="15" t="s">
        <v>26</v>
      </c>
      <c r="B14" s="14">
        <v>86247</v>
      </c>
      <c r="C14" s="14">
        <v>59599</v>
      </c>
      <c r="D14" s="14">
        <v>113345</v>
      </c>
      <c r="E14" s="14">
        <v>123104</v>
      </c>
      <c r="F14" s="14">
        <v>66984</v>
      </c>
      <c r="G14" s="14">
        <v>131040</v>
      </c>
      <c r="H14" s="14">
        <v>72025</v>
      </c>
      <c r="I14" s="14">
        <v>44048</v>
      </c>
      <c r="J14" s="12">
        <f t="shared" si="2"/>
        <v>696392</v>
      </c>
    </row>
    <row r="15" spans="1:10" ht="15.75">
      <c r="A15" s="15" t="s">
        <v>27</v>
      </c>
      <c r="B15" s="14">
        <v>17281</v>
      </c>
      <c r="C15" s="14">
        <v>14265</v>
      </c>
      <c r="D15" s="14">
        <v>21613</v>
      </c>
      <c r="E15" s="14">
        <v>26608</v>
      </c>
      <c r="F15" s="14">
        <v>14337</v>
      </c>
      <c r="G15" s="14">
        <v>24942</v>
      </c>
      <c r="H15" s="14">
        <v>12748</v>
      </c>
      <c r="I15" s="14">
        <v>6558</v>
      </c>
      <c r="J15" s="12">
        <f t="shared" si="2"/>
        <v>138352</v>
      </c>
    </row>
    <row r="16" spans="1:10" ht="15.75">
      <c r="A16" s="16" t="s">
        <v>95</v>
      </c>
      <c r="B16" s="14">
        <f>B17+B18+B19</f>
        <v>5087</v>
      </c>
      <c r="C16" s="14">
        <f aca="true" t="shared" si="5" ref="C16:I16">C17+C18+C19</f>
        <v>3751</v>
      </c>
      <c r="D16" s="14">
        <f t="shared" si="5"/>
        <v>5650</v>
      </c>
      <c r="E16" s="14">
        <f t="shared" si="5"/>
        <v>7471</v>
      </c>
      <c r="F16" s="14">
        <f t="shared" si="5"/>
        <v>4121</v>
      </c>
      <c r="G16" s="14">
        <f t="shared" si="5"/>
        <v>6662</v>
      </c>
      <c r="H16" s="14">
        <f t="shared" si="5"/>
        <v>3500</v>
      </c>
      <c r="I16" s="14">
        <f t="shared" si="5"/>
        <v>1621</v>
      </c>
      <c r="J16" s="12">
        <f t="shared" si="2"/>
        <v>37863</v>
      </c>
    </row>
    <row r="17" spans="1:10" ht="15.75">
      <c r="A17" s="15" t="s">
        <v>92</v>
      </c>
      <c r="B17" s="14">
        <v>1995</v>
      </c>
      <c r="C17" s="14">
        <v>1630</v>
      </c>
      <c r="D17" s="14">
        <v>2101</v>
      </c>
      <c r="E17" s="14">
        <v>3145</v>
      </c>
      <c r="F17" s="14">
        <v>1818</v>
      </c>
      <c r="G17" s="14">
        <v>3029</v>
      </c>
      <c r="H17" s="14">
        <v>1633</v>
      </c>
      <c r="I17" s="14">
        <v>782</v>
      </c>
      <c r="J17" s="12">
        <f t="shared" si="2"/>
        <v>16133</v>
      </c>
    </row>
    <row r="18" spans="1:10" ht="15.75">
      <c r="A18" s="15" t="s">
        <v>93</v>
      </c>
      <c r="B18" s="14">
        <v>105</v>
      </c>
      <c r="C18" s="14">
        <v>115</v>
      </c>
      <c r="D18" s="14">
        <v>164</v>
      </c>
      <c r="E18" s="14">
        <v>197</v>
      </c>
      <c r="F18" s="14">
        <v>150</v>
      </c>
      <c r="G18" s="14">
        <v>245</v>
      </c>
      <c r="H18" s="14">
        <v>116</v>
      </c>
      <c r="I18" s="14">
        <v>52</v>
      </c>
      <c r="J18" s="12">
        <f t="shared" si="2"/>
        <v>1144</v>
      </c>
    </row>
    <row r="19" spans="1:10" ht="15.75">
      <c r="A19" s="15" t="s">
        <v>94</v>
      </c>
      <c r="B19" s="14">
        <v>2987</v>
      </c>
      <c r="C19" s="14">
        <v>2006</v>
      </c>
      <c r="D19" s="14">
        <v>3385</v>
      </c>
      <c r="E19" s="14">
        <v>4129</v>
      </c>
      <c r="F19" s="14">
        <v>2153</v>
      </c>
      <c r="G19" s="14">
        <v>3388</v>
      </c>
      <c r="H19" s="14">
        <v>1751</v>
      </c>
      <c r="I19" s="14">
        <v>787</v>
      </c>
      <c r="J19" s="12">
        <f t="shared" si="2"/>
        <v>20586</v>
      </c>
    </row>
    <row r="20" spans="1:10" ht="15.75">
      <c r="A20" s="17" t="s">
        <v>28</v>
      </c>
      <c r="B20" s="18">
        <f>B21+B22+B23</f>
        <v>125643</v>
      </c>
      <c r="C20" s="18">
        <f aca="true" t="shared" si="6" ref="C20:I20">C21+C22+C23</f>
        <v>81065</v>
      </c>
      <c r="D20" s="18">
        <f t="shared" si="6"/>
        <v>114593</v>
      </c>
      <c r="E20" s="18">
        <f t="shared" si="6"/>
        <v>152995</v>
      </c>
      <c r="F20" s="18">
        <f t="shared" si="6"/>
        <v>97267</v>
      </c>
      <c r="G20" s="18">
        <f t="shared" si="6"/>
        <v>174853</v>
      </c>
      <c r="H20" s="18">
        <f t="shared" si="6"/>
        <v>114441</v>
      </c>
      <c r="I20" s="18">
        <f t="shared" si="6"/>
        <v>56452</v>
      </c>
      <c r="J20" s="12">
        <f aca="true" t="shared" si="7" ref="J20:J26">SUM(B20:I20)</f>
        <v>917309</v>
      </c>
    </row>
    <row r="21" spans="1:10" ht="18.75" customHeight="1">
      <c r="A21" s="13" t="s">
        <v>29</v>
      </c>
      <c r="B21" s="14">
        <v>63923</v>
      </c>
      <c r="C21" s="14">
        <v>44904</v>
      </c>
      <c r="D21" s="14">
        <v>61377</v>
      </c>
      <c r="E21" s="14">
        <v>82107</v>
      </c>
      <c r="F21" s="14">
        <v>54279</v>
      </c>
      <c r="G21" s="14">
        <v>93070</v>
      </c>
      <c r="H21" s="14">
        <v>59021</v>
      </c>
      <c r="I21" s="14">
        <v>29324</v>
      </c>
      <c r="J21" s="12">
        <f t="shared" si="7"/>
        <v>488005</v>
      </c>
    </row>
    <row r="22" spans="1:10" ht="18.75" customHeight="1">
      <c r="A22" s="13" t="s">
        <v>30</v>
      </c>
      <c r="B22" s="14">
        <v>51980</v>
      </c>
      <c r="C22" s="14">
        <v>29299</v>
      </c>
      <c r="D22" s="14">
        <v>44468</v>
      </c>
      <c r="E22" s="14">
        <v>58142</v>
      </c>
      <c r="F22" s="14">
        <v>35887</v>
      </c>
      <c r="G22" s="14">
        <v>69268</v>
      </c>
      <c r="H22" s="14">
        <v>47984</v>
      </c>
      <c r="I22" s="14">
        <v>23699</v>
      </c>
      <c r="J22" s="12">
        <f t="shared" si="7"/>
        <v>360727</v>
      </c>
    </row>
    <row r="23" spans="1:10" ht="18.75" customHeight="1">
      <c r="A23" s="13" t="s">
        <v>31</v>
      </c>
      <c r="B23" s="14">
        <v>9740</v>
      </c>
      <c r="C23" s="14">
        <v>6862</v>
      </c>
      <c r="D23" s="14">
        <v>8748</v>
      </c>
      <c r="E23" s="14">
        <v>12746</v>
      </c>
      <c r="F23" s="14">
        <v>7101</v>
      </c>
      <c r="G23" s="14">
        <v>12515</v>
      </c>
      <c r="H23" s="14">
        <v>7436</v>
      </c>
      <c r="I23" s="14">
        <v>3429</v>
      </c>
      <c r="J23" s="12">
        <f t="shared" si="7"/>
        <v>68577</v>
      </c>
    </row>
    <row r="24" spans="1:10" ht="18.75" customHeight="1">
      <c r="A24" s="17" t="s">
        <v>32</v>
      </c>
      <c r="B24" s="14">
        <f>B25+B26</f>
        <v>44384</v>
      </c>
      <c r="C24" s="14">
        <f aca="true" t="shared" si="8" ref="C24:I24">C25+C26</f>
        <v>35164</v>
      </c>
      <c r="D24" s="14">
        <f t="shared" si="8"/>
        <v>57962</v>
      </c>
      <c r="E24" s="14">
        <f t="shared" si="8"/>
        <v>75342</v>
      </c>
      <c r="F24" s="14">
        <f t="shared" si="8"/>
        <v>42025</v>
      </c>
      <c r="G24" s="14">
        <f t="shared" si="8"/>
        <v>59895</v>
      </c>
      <c r="H24" s="14">
        <f t="shared" si="8"/>
        <v>27475</v>
      </c>
      <c r="I24" s="14">
        <f t="shared" si="8"/>
        <v>12505</v>
      </c>
      <c r="J24" s="12">
        <f t="shared" si="7"/>
        <v>354752</v>
      </c>
    </row>
    <row r="25" spans="1:10" ht="18.75" customHeight="1">
      <c r="A25" s="13" t="s">
        <v>33</v>
      </c>
      <c r="B25" s="14">
        <v>28406</v>
      </c>
      <c r="C25" s="14">
        <v>22505</v>
      </c>
      <c r="D25" s="14">
        <v>37096</v>
      </c>
      <c r="E25" s="14">
        <v>48219</v>
      </c>
      <c r="F25" s="14">
        <v>26896</v>
      </c>
      <c r="G25" s="14">
        <v>38333</v>
      </c>
      <c r="H25" s="14">
        <v>17584</v>
      </c>
      <c r="I25" s="14">
        <v>8003</v>
      </c>
      <c r="J25" s="12">
        <f t="shared" si="7"/>
        <v>227042</v>
      </c>
    </row>
    <row r="26" spans="1:10" ht="18.75" customHeight="1">
      <c r="A26" s="13" t="s">
        <v>34</v>
      </c>
      <c r="B26" s="14">
        <v>15978</v>
      </c>
      <c r="C26" s="14">
        <v>12659</v>
      </c>
      <c r="D26" s="14">
        <v>20866</v>
      </c>
      <c r="E26" s="14">
        <v>27123</v>
      </c>
      <c r="F26" s="14">
        <v>15129</v>
      </c>
      <c r="G26" s="14">
        <v>21562</v>
      </c>
      <c r="H26" s="14">
        <v>9891</v>
      </c>
      <c r="I26" s="14">
        <v>4502</v>
      </c>
      <c r="J26" s="12">
        <f t="shared" si="7"/>
        <v>127710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0.9576578289421632</v>
      </c>
      <c r="C32" s="23">
        <f aca="true" t="shared" si="9" ref="C32:I32">(((+C$8+C$20)*C$29)+(C$24*C$30))/C$7</f>
        <v>0.9552279587312129</v>
      </c>
      <c r="D32" s="23">
        <f t="shared" si="9"/>
        <v>0.9720722358156659</v>
      </c>
      <c r="E32" s="23">
        <f t="shared" si="9"/>
        <v>0.9637034156487765</v>
      </c>
      <c r="F32" s="23">
        <f t="shared" si="9"/>
        <v>0.9647879841083161</v>
      </c>
      <c r="G32" s="23">
        <f t="shared" si="9"/>
        <v>0.9684559526589298</v>
      </c>
      <c r="H32" s="23">
        <f t="shared" si="9"/>
        <v>0.9130347122088508</v>
      </c>
      <c r="I32" s="23">
        <f t="shared" si="9"/>
        <v>0.9804529381763704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1.4981599075971201</v>
      </c>
      <c r="C35" s="26">
        <f aca="true" t="shared" si="10" ref="C35:I35">C32*C34</f>
        <v>1.4693316461203516</v>
      </c>
      <c r="D35" s="26">
        <f t="shared" si="10"/>
        <v>1.510600254457545</v>
      </c>
      <c r="E35" s="26">
        <f t="shared" si="10"/>
        <v>1.4968241451856796</v>
      </c>
      <c r="F35" s="26">
        <f t="shared" si="10"/>
        <v>1.4583735167781307</v>
      </c>
      <c r="G35" s="26">
        <f t="shared" si="10"/>
        <v>1.5344216113928084</v>
      </c>
      <c r="H35" s="26">
        <f t="shared" si="10"/>
        <v>1.6577058234863895</v>
      </c>
      <c r="I35" s="26">
        <f t="shared" si="10"/>
        <v>1.8829598677677193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605927.78</v>
      </c>
      <c r="C41" s="29">
        <f aca="true" t="shared" si="13" ref="C41:I41">+C42+C43</f>
        <v>438070.94</v>
      </c>
      <c r="D41" s="29">
        <f t="shared" si="13"/>
        <v>721708.91</v>
      </c>
      <c r="E41" s="29">
        <f t="shared" si="13"/>
        <v>852041.7</v>
      </c>
      <c r="F41" s="29">
        <f t="shared" si="13"/>
        <v>498492.49</v>
      </c>
      <c r="G41" s="29">
        <f t="shared" si="13"/>
        <v>900277.38</v>
      </c>
      <c r="H41" s="29">
        <f t="shared" si="13"/>
        <v>544243.06</v>
      </c>
      <c r="I41" s="29">
        <f t="shared" si="13"/>
        <v>354427.65</v>
      </c>
      <c r="J41" s="29">
        <f t="shared" si="12"/>
        <v>4915189.91</v>
      </c>
      <c r="L41" s="43"/>
      <c r="M41" s="43"/>
    </row>
    <row r="42" spans="1:10" ht="15.75">
      <c r="A42" s="17" t="s">
        <v>72</v>
      </c>
      <c r="B42" s="30">
        <f>ROUND(+B7*B35,2)</f>
        <v>605927.78</v>
      </c>
      <c r="C42" s="30">
        <f aca="true" t="shared" si="14" ref="C42:I42">ROUND(+C7*C35,2)</f>
        <v>438070.94</v>
      </c>
      <c r="D42" s="30">
        <f t="shared" si="14"/>
        <v>721708.91</v>
      </c>
      <c r="E42" s="30">
        <f t="shared" si="14"/>
        <v>852041.7</v>
      </c>
      <c r="F42" s="30">
        <f t="shared" si="14"/>
        <v>498492.49</v>
      </c>
      <c r="G42" s="30">
        <f t="shared" si="14"/>
        <v>900277.38</v>
      </c>
      <c r="H42" s="30">
        <f t="shared" si="14"/>
        <v>544243.06</v>
      </c>
      <c r="I42" s="30">
        <f t="shared" si="14"/>
        <v>354427.65</v>
      </c>
      <c r="J42" s="30">
        <f>SUM(B42:I42)</f>
        <v>4915189.91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2" ht="15.75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7"/>
    </row>
    <row r="45" spans="1:12" ht="15.75">
      <c r="A45" s="2" t="s">
        <v>89</v>
      </c>
      <c r="B45" s="31">
        <f aca="true" t="shared" si="16" ref="B45:J45">+B46+B49+B55</f>
        <v>-110415</v>
      </c>
      <c r="C45" s="31">
        <f t="shared" si="16"/>
        <v>-107178</v>
      </c>
      <c r="D45" s="31">
        <f t="shared" si="16"/>
        <v>-134061</v>
      </c>
      <c r="E45" s="31">
        <f t="shared" si="16"/>
        <v>-141267</v>
      </c>
      <c r="F45" s="31">
        <f t="shared" si="16"/>
        <v>-114636</v>
      </c>
      <c r="G45" s="31">
        <f t="shared" si="16"/>
        <v>-144249</v>
      </c>
      <c r="H45" s="31">
        <f t="shared" si="16"/>
        <v>-70077</v>
      </c>
      <c r="I45" s="31">
        <f t="shared" si="16"/>
        <v>-67779</v>
      </c>
      <c r="J45" s="31">
        <f t="shared" si="16"/>
        <v>-889662</v>
      </c>
      <c r="L45" s="50"/>
    </row>
    <row r="46" spans="1:12" ht="15.75">
      <c r="A46" s="17" t="s">
        <v>42</v>
      </c>
      <c r="B46" s="32">
        <f>B47+B48</f>
        <v>-110415</v>
      </c>
      <c r="C46" s="32">
        <f aca="true" t="shared" si="17" ref="C46:I46">C47+C48</f>
        <v>-107178</v>
      </c>
      <c r="D46" s="32">
        <f t="shared" si="17"/>
        <v>-134061</v>
      </c>
      <c r="E46" s="32">
        <f t="shared" si="17"/>
        <v>-141267</v>
      </c>
      <c r="F46" s="32">
        <f t="shared" si="17"/>
        <v>-114636</v>
      </c>
      <c r="G46" s="32">
        <f t="shared" si="17"/>
        <v>-144249</v>
      </c>
      <c r="H46" s="32">
        <f t="shared" si="17"/>
        <v>-70077</v>
      </c>
      <c r="I46" s="32">
        <f t="shared" si="17"/>
        <v>-67779</v>
      </c>
      <c r="J46" s="31">
        <f t="shared" si="12"/>
        <v>-889662</v>
      </c>
      <c r="L46" s="50"/>
    </row>
    <row r="47" spans="1:12" ht="15.75">
      <c r="A47" s="13" t="s">
        <v>67</v>
      </c>
      <c r="B47" s="20">
        <f aca="true" t="shared" si="18" ref="B47:I47">ROUND(-B9*$D$3,2)</f>
        <v>-110415</v>
      </c>
      <c r="C47" s="20">
        <f t="shared" si="18"/>
        <v>-107178</v>
      </c>
      <c r="D47" s="20">
        <f t="shared" si="18"/>
        <v>-134061</v>
      </c>
      <c r="E47" s="20">
        <f t="shared" si="18"/>
        <v>-141267</v>
      </c>
      <c r="F47" s="20">
        <f t="shared" si="18"/>
        <v>-114636</v>
      </c>
      <c r="G47" s="20">
        <f t="shared" si="18"/>
        <v>-144249</v>
      </c>
      <c r="H47" s="20">
        <f t="shared" si="18"/>
        <v>-70077</v>
      </c>
      <c r="I47" s="20">
        <f t="shared" si="18"/>
        <v>-67779</v>
      </c>
      <c r="J47" s="57">
        <f t="shared" si="12"/>
        <v>-889662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495512.78</v>
      </c>
      <c r="C57" s="35">
        <f t="shared" si="21"/>
        <v>330892.94</v>
      </c>
      <c r="D57" s="35">
        <f t="shared" si="21"/>
        <v>587647.91</v>
      </c>
      <c r="E57" s="35">
        <f t="shared" si="21"/>
        <v>710774.7</v>
      </c>
      <c r="F57" s="35">
        <f t="shared" si="21"/>
        <v>383856.49</v>
      </c>
      <c r="G57" s="35">
        <f t="shared" si="21"/>
        <v>756028.38</v>
      </c>
      <c r="H57" s="35">
        <f t="shared" si="21"/>
        <v>474166.06000000006</v>
      </c>
      <c r="I57" s="35">
        <f t="shared" si="21"/>
        <v>286648.65</v>
      </c>
      <c r="J57" s="35">
        <f>SUM(B57:I57)</f>
        <v>4025527.91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4025527.9</v>
      </c>
      <c r="L60" s="43"/>
    </row>
    <row r="61" spans="1:10" ht="17.25" customHeight="1">
      <c r="A61" s="17" t="s">
        <v>46</v>
      </c>
      <c r="B61" s="45">
        <v>93982.57</v>
      </c>
      <c r="C61" s="45">
        <v>89723.98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183706.55</v>
      </c>
    </row>
    <row r="62" spans="1:10" ht="17.25" customHeight="1">
      <c r="A62" s="17" t="s">
        <v>52</v>
      </c>
      <c r="B62" s="45">
        <v>401530.21</v>
      </c>
      <c r="C62" s="45">
        <v>241168.97</v>
      </c>
      <c r="D62" s="44">
        <v>0</v>
      </c>
      <c r="E62" s="45">
        <v>317109.17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959808.3500000001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213477.02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213477.02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232488.56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232488.56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97083.42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97083.42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44598.91</v>
      </c>
      <c r="E66" s="44">
        <v>0</v>
      </c>
      <c r="F66" s="45">
        <v>61595</v>
      </c>
      <c r="G66" s="44">
        <v>0</v>
      </c>
      <c r="H66" s="44">
        <v>0</v>
      </c>
      <c r="I66" s="44">
        <v>0</v>
      </c>
      <c r="J66" s="35">
        <f t="shared" si="22"/>
        <v>106193.91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228179.34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228179.34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140806.4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140806.4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24679.8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24679.8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322261.48</v>
      </c>
      <c r="G70" s="44">
        <v>0</v>
      </c>
      <c r="H70" s="44">
        <v>0</v>
      </c>
      <c r="I70" s="44">
        <v>0</v>
      </c>
      <c r="J70" s="35">
        <f t="shared" si="22"/>
        <v>322261.48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428347.29</v>
      </c>
      <c r="H71" s="45">
        <v>474166.05</v>
      </c>
      <c r="I71" s="44">
        <v>0</v>
      </c>
      <c r="J71" s="32">
        <f t="shared" si="22"/>
        <v>902513.34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327681.08</v>
      </c>
      <c r="H72" s="44">
        <v>0</v>
      </c>
      <c r="I72" s="44">
        <v>0</v>
      </c>
      <c r="J72" s="35">
        <f t="shared" si="22"/>
        <v>327681.08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99924.73</v>
      </c>
      <c r="J73" s="32">
        <f t="shared" si="22"/>
        <v>99924.73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186723.92</v>
      </c>
      <c r="J74" s="35">
        <f t="shared" si="22"/>
        <v>186723.92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1.592689984145208</v>
      </c>
      <c r="C79" s="55">
        <v>1.5504403724692315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1.4772829656729576</v>
      </c>
      <c r="C80" s="55">
        <v>1.439528548954497</v>
      </c>
      <c r="D80" s="55"/>
      <c r="E80" s="55">
        <v>1.5279378280866556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1.4158425474020644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1.4869771424668905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1.7692359947604106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1.649318679513851</v>
      </c>
      <c r="E84" s="55">
        <v>0</v>
      </c>
      <c r="F84" s="55">
        <v>1.509521965967959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1.475382690193204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1.4717656080032813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1.4591435011269722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1.4487256364515197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1.4756186501525759</v>
      </c>
      <c r="H89" s="55">
        <v>1.6577058033389074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1.612277064576311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1.8414867007483144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1.9061396011396012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2014-05-15T19:31:42Z</dcterms:modified>
  <cp:category/>
  <cp:version/>
  <cp:contentType/>
  <cp:contentStatus/>
</cp:coreProperties>
</file>