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<sst xmlns="http://schemas.openxmlformats.org/spreadsheetml/2006/main" count="98" uniqueCount="98">
  <si>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</si>
  <si>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</si>
  <si>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</si>
  <si>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</si>
  <si>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</si>
  <si>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</si>
  <si>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</si>
  <si>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</si>
  <si>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</si>
  <si>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</si>
  <si>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</si>
  <si>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</si>
  <si>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</si>
  <si>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</si>
  <si>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</si>
  <si>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</si>
  <si>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</si>
  <si>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</si>
  <si>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</si>
  <si>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</si>
  <si>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</si>
  <si>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</si>
  <si>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</si>
  <si>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</si>
  <si>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</si>
  <si>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</si>
  <si>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</si>
  <si>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</si>
  <si>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</si>
  <si>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</si>
  <si>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</si>
  <si>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</si>
  <si>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</si>
  <si>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</si>
  <si>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</si>
  <si>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</si>
  <si>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</si>
  <si>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</si>
  <si>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</si>
  <si>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</si>
  <si>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</si>
  <si>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</si>
  <si>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</si>
  <si>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</si>
  <si>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</si>
  <si>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</si>
  <si>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</si>
  <si>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</si>
  <si>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</si>
  <si>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</si>
  <si>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</si>
  <si>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</si>
  <si>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</si>
  <si>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</si>
  <si>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</si>
  <si>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</si>
  <si>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</si>
  <si>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</si>
  <si>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</si>
  <si>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</si>
  <si>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</si>
  <si>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</si>
  <si>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</si>
  <si>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</si>
  <si>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</si>
  <si>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</si>
  <si>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</si>
  <si>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</si>
  <si>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</si>
  <si>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</si>
  <si>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</si>
  <si>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</si>
  <si>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</si>
  <si>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</si>
  <si>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</si>
  <si>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</si>
  <si>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</si>
  <si>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</si>
  <si>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</si>
  <si>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</si>
  <si>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</si>
  <si>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</si>
  <si>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</si>
  <si>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</si>
  <si>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</si>
  <si>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</si>
  <si>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</si>
  <si>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</si>
  <si>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</si>
  <si>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</si>
  <si>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</si>
  <si>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</si>
  <si>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</si>
  <si>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</si>
  <si>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</si>
  <si>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</si>
  <si>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</si>
  <si>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08/05/14 - VENCIMENTO 15/05/14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</si>
</sst>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540958</v>
      </c>
      <c r="C7" s="10">
        <f aca="true" t="shared" si="0" ref="C7:I7">C8+C20+C24</f>
        <v>419267</v>
      </c>
      <c r="D7" s="10">
        <f t="shared" si="0"/>
        <v>624859</v>
      </c>
      <c r="E7" s="10">
        <f t="shared" si="0"/>
        <v>789454</v>
      </c>
      <c r="F7" s="10">
        <f t="shared" si="0"/>
        <v>484078</v>
      </c>
      <c r="G7" s="10">
        <f t="shared" si="0"/>
        <v>775842</v>
      </c>
      <c r="H7" s="10">
        <f t="shared" si="0"/>
        <v>403483</v>
      </c>
      <c r="I7" s="10">
        <f t="shared" si="0"/>
        <v>275952</v>
      </c>
      <c r="J7" s="10">
        <f>+J8+J20+J24</f>
        <v>4313893</v>
      </c>
      <c r="L7" s="42"/>
    </row>
    <row r="8" spans="1:10" ht="15.75">
      <c r="A8" s="11" t="s">
        <v>96</v>
      </c>
      <c r="B8" s="12">
        <f>+B9+B12+B16</f>
        <v>301266</v>
      </c>
      <c r="C8" s="12">
        <f aca="true" t="shared" si="1" ref="C8:I8">+C9+C12+C16</f>
        <v>248894</v>
      </c>
      <c r="D8" s="12">
        <f t="shared" si="1"/>
        <v>394677</v>
      </c>
      <c r="E8" s="12">
        <f t="shared" si="1"/>
        <v>463136</v>
      </c>
      <c r="F8" s="12">
        <f t="shared" si="1"/>
        <v>276822</v>
      </c>
      <c r="G8" s="12">
        <f t="shared" si="1"/>
        <v>449727</v>
      </c>
      <c r="H8" s="12">
        <f t="shared" si="1"/>
        <v>216969</v>
      </c>
      <c r="I8" s="12">
        <f t="shared" si="1"/>
        <v>168481</v>
      </c>
      <c r="J8" s="12">
        <f>SUM(B8:I8)</f>
        <v>2519972</v>
      </c>
    </row>
    <row r="9" spans="1:10" ht="15.75">
      <c r="A9" s="13" t="s">
        <v>22</v>
      </c>
      <c r="B9" s="14">
        <v>36307</v>
      </c>
      <c r="C9" s="14">
        <v>35194</v>
      </c>
      <c r="D9" s="14">
        <v>40161</v>
      </c>
      <c r="E9" s="14">
        <v>46006</v>
      </c>
      <c r="F9" s="14">
        <v>38210</v>
      </c>
      <c r="G9" s="14">
        <v>46920</v>
      </c>
      <c r="H9" s="14">
        <v>21130</v>
      </c>
      <c r="I9" s="14">
        <v>24979</v>
      </c>
      <c r="J9" s="12">
        <f aca="true" t="shared" si="2" ref="J9:J19">SUM(B9:I9)</f>
        <v>288907</v>
      </c>
    </row>
    <row r="10" spans="1:10" ht="15.75">
      <c r="A10" s="15" t="s">
        <v>23</v>
      </c>
      <c r="B10" s="14">
        <f>+B9-B11</f>
        <v>36307</v>
      </c>
      <c r="C10" s="14">
        <f aca="true" t="shared" si="3" ref="C10:I10">+C9-C11</f>
        <v>35194</v>
      </c>
      <c r="D10" s="14">
        <f t="shared" si="3"/>
        <v>40161</v>
      </c>
      <c r="E10" s="14">
        <f t="shared" si="3"/>
        <v>46006</v>
      </c>
      <c r="F10" s="14">
        <f t="shared" si="3"/>
        <v>38210</v>
      </c>
      <c r="G10" s="14">
        <f t="shared" si="3"/>
        <v>46920</v>
      </c>
      <c r="H10" s="14">
        <f t="shared" si="3"/>
        <v>21130</v>
      </c>
      <c r="I10" s="14">
        <f t="shared" si="3"/>
        <v>24979</v>
      </c>
      <c r="J10" s="12">
        <f t="shared" si="2"/>
        <v>288907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258433</v>
      </c>
      <c r="C12" s="14">
        <f aca="true" t="shared" si="4" ref="C12:I12">C13+C14+C15</f>
        <v>208311</v>
      </c>
      <c r="D12" s="14">
        <f t="shared" si="4"/>
        <v>347313</v>
      </c>
      <c r="E12" s="14">
        <f t="shared" si="4"/>
        <v>407050</v>
      </c>
      <c r="F12" s="14">
        <f t="shared" si="4"/>
        <v>232502</v>
      </c>
      <c r="G12" s="14">
        <f t="shared" si="4"/>
        <v>394431</v>
      </c>
      <c r="H12" s="14">
        <f t="shared" si="4"/>
        <v>191525</v>
      </c>
      <c r="I12" s="14">
        <f t="shared" si="4"/>
        <v>141125</v>
      </c>
      <c r="J12" s="12">
        <f t="shared" si="2"/>
        <v>2180690</v>
      </c>
    </row>
    <row r="13" spans="1:10" ht="15.75">
      <c r="A13" s="15" t="s">
        <v>25</v>
      </c>
      <c r="B13" s="14">
        <v>114912</v>
      </c>
      <c r="C13" s="14">
        <v>93545</v>
      </c>
      <c r="D13" s="14">
        <v>154414</v>
      </c>
      <c r="E13" s="14">
        <v>183991</v>
      </c>
      <c r="F13" s="14">
        <v>109354</v>
      </c>
      <c r="G13" s="14">
        <v>180930</v>
      </c>
      <c r="H13" s="14">
        <v>87312</v>
      </c>
      <c r="I13" s="14">
        <v>63614</v>
      </c>
      <c r="J13" s="12">
        <f t="shared" si="2"/>
        <v>988072</v>
      </c>
    </row>
    <row r="14" spans="1:10" ht="15.75">
      <c r="A14" s="15" t="s">
        <v>26</v>
      </c>
      <c r="B14" s="14">
        <v>114899</v>
      </c>
      <c r="C14" s="14">
        <v>88583</v>
      </c>
      <c r="D14" s="14">
        <v>156566</v>
      </c>
      <c r="E14" s="14">
        <v>176374</v>
      </c>
      <c r="F14" s="14">
        <v>97236</v>
      </c>
      <c r="G14" s="14">
        <v>173084</v>
      </c>
      <c r="H14" s="14">
        <v>83852</v>
      </c>
      <c r="I14" s="14">
        <v>64485</v>
      </c>
      <c r="J14" s="12">
        <f t="shared" si="2"/>
        <v>955079</v>
      </c>
    </row>
    <row r="15" spans="1:10" ht="15.75">
      <c r="A15" s="15" t="s">
        <v>27</v>
      </c>
      <c r="B15" s="14">
        <v>28622</v>
      </c>
      <c r="C15" s="14">
        <v>26183</v>
      </c>
      <c r="D15" s="14">
        <v>36333</v>
      </c>
      <c r="E15" s="14">
        <v>46685</v>
      </c>
      <c r="F15" s="14">
        <v>25912</v>
      </c>
      <c r="G15" s="14">
        <v>40417</v>
      </c>
      <c r="H15" s="14">
        <v>20361</v>
      </c>
      <c r="I15" s="14">
        <v>13026</v>
      </c>
      <c r="J15" s="12">
        <f t="shared" si="2"/>
        <v>237539</v>
      </c>
    </row>
    <row r="16" spans="1:10" ht="15.75">
      <c r="A16" s="16" t="s">
        <v>95</v>
      </c>
      <c r="B16" s="14">
        <f>B17+B18+B19</f>
        <v>6526</v>
      </c>
      <c r="C16" s="14">
        <f aca="true" t="shared" si="5" ref="C16:I16">C17+C18+C19</f>
        <v>5389</v>
      </c>
      <c r="D16" s="14">
        <f t="shared" si="5"/>
        <v>7203</v>
      </c>
      <c r="E16" s="14">
        <f t="shared" si="5"/>
        <v>10080</v>
      </c>
      <c r="F16" s="14">
        <f t="shared" si="5"/>
        <v>6110</v>
      </c>
      <c r="G16" s="14">
        <f t="shared" si="5"/>
        <v>8376</v>
      </c>
      <c r="H16" s="14">
        <f t="shared" si="5"/>
        <v>4314</v>
      </c>
      <c r="I16" s="14">
        <f t="shared" si="5"/>
        <v>2377</v>
      </c>
      <c r="J16" s="12">
        <f t="shared" si="2"/>
        <v>50375</v>
      </c>
    </row>
    <row r="17" spans="1:10" ht="15.75">
      <c r="A17" s="15" t="s">
        <v>92</v>
      </c>
      <c r="B17" s="14">
        <v>2336</v>
      </c>
      <c r="C17" s="14">
        <v>2001</v>
      </c>
      <c r="D17" s="14">
        <v>2571</v>
      </c>
      <c r="E17" s="14">
        <v>3758</v>
      </c>
      <c r="F17" s="14">
        <v>2391</v>
      </c>
      <c r="G17" s="14">
        <v>3547</v>
      </c>
      <c r="H17" s="14">
        <v>1879</v>
      </c>
      <c r="I17" s="14">
        <v>1094</v>
      </c>
      <c r="J17" s="12">
        <f t="shared" si="2"/>
        <v>19577</v>
      </c>
    </row>
    <row r="18" spans="1:10" ht="15.75">
      <c r="A18" s="15" t="s">
        <v>93</v>
      </c>
      <c r="B18" s="14">
        <v>117</v>
      </c>
      <c r="C18" s="14">
        <v>110</v>
      </c>
      <c r="D18" s="14">
        <v>188</v>
      </c>
      <c r="E18" s="14">
        <v>213</v>
      </c>
      <c r="F18" s="14">
        <v>188</v>
      </c>
      <c r="G18" s="14">
        <v>252</v>
      </c>
      <c r="H18" s="14">
        <v>105</v>
      </c>
      <c r="I18" s="14">
        <v>54</v>
      </c>
      <c r="J18" s="12">
        <f t="shared" si="2"/>
        <v>1227</v>
      </c>
    </row>
    <row r="19" spans="1:10" ht="15.75">
      <c r="A19" s="15" t="s">
        <v>94</v>
      </c>
      <c r="B19" s="14">
        <v>4073</v>
      </c>
      <c r="C19" s="14">
        <v>3278</v>
      </c>
      <c r="D19" s="14">
        <v>4444</v>
      </c>
      <c r="E19" s="14">
        <v>6109</v>
      </c>
      <c r="F19" s="14">
        <v>3531</v>
      </c>
      <c r="G19" s="14">
        <v>4577</v>
      </c>
      <c r="H19" s="14">
        <v>2330</v>
      </c>
      <c r="I19" s="14">
        <v>1229</v>
      </c>
      <c r="J19" s="12">
        <f t="shared" si="2"/>
        <v>29571</v>
      </c>
    </row>
    <row r="20" spans="1:10" ht="15.75">
      <c r="A20" s="17" t="s">
        <v>28</v>
      </c>
      <c r="B20" s="18">
        <f>B21+B22+B23</f>
        <v>176598</v>
      </c>
      <c r="C20" s="18">
        <f aca="true" t="shared" si="6" ref="C20:I20">C21+C22+C23</f>
        <v>118690</v>
      </c>
      <c r="D20" s="18">
        <f t="shared" si="6"/>
        <v>148982</v>
      </c>
      <c r="E20" s="18">
        <f t="shared" si="6"/>
        <v>215530</v>
      </c>
      <c r="F20" s="18">
        <f t="shared" si="6"/>
        <v>144634</v>
      </c>
      <c r="G20" s="18">
        <f t="shared" si="6"/>
        <v>240912</v>
      </c>
      <c r="H20" s="18">
        <f t="shared" si="6"/>
        <v>148837</v>
      </c>
      <c r="I20" s="18">
        <f t="shared" si="6"/>
        <v>88159</v>
      </c>
      <c r="J20" s="12">
        <f aca="true" t="shared" si="7" ref="J20:J26">SUM(B20:I20)</f>
        <v>1282342</v>
      </c>
    </row>
    <row r="21" spans="1:10" ht="18.75" customHeight="1">
      <c r="A21" s="13" t="s">
        <v>29</v>
      </c>
      <c r="B21" s="14">
        <v>88064</v>
      </c>
      <c r="C21" s="14">
        <v>62574</v>
      </c>
      <c r="D21" s="14">
        <v>78750</v>
      </c>
      <c r="E21" s="14">
        <v>113990</v>
      </c>
      <c r="F21" s="14">
        <v>78996</v>
      </c>
      <c r="G21" s="14">
        <v>126769</v>
      </c>
      <c r="H21" s="14">
        <v>76576</v>
      </c>
      <c r="I21" s="14">
        <v>45208</v>
      </c>
      <c r="J21" s="12">
        <f t="shared" si="7"/>
        <v>670927</v>
      </c>
    </row>
    <row r="22" spans="1:10" ht="18.75" customHeight="1">
      <c r="A22" s="13" t="s">
        <v>30</v>
      </c>
      <c r="B22" s="14">
        <v>72264</v>
      </c>
      <c r="C22" s="14">
        <v>44395</v>
      </c>
      <c r="D22" s="14">
        <v>56101</v>
      </c>
      <c r="E22" s="14">
        <v>79950</v>
      </c>
      <c r="F22" s="14">
        <v>52884</v>
      </c>
      <c r="G22" s="14">
        <v>93216</v>
      </c>
      <c r="H22" s="14">
        <v>60084</v>
      </c>
      <c r="I22" s="14">
        <v>36662</v>
      </c>
      <c r="J22" s="12">
        <f t="shared" si="7"/>
        <v>495556</v>
      </c>
    </row>
    <row r="23" spans="1:10" ht="18.75" customHeight="1">
      <c r="A23" s="13" t="s">
        <v>31</v>
      </c>
      <c r="B23" s="14">
        <v>16270</v>
      </c>
      <c r="C23" s="14">
        <v>11721</v>
      </c>
      <c r="D23" s="14">
        <v>14131</v>
      </c>
      <c r="E23" s="14">
        <v>21590</v>
      </c>
      <c r="F23" s="14">
        <v>12754</v>
      </c>
      <c r="G23" s="14">
        <v>20927</v>
      </c>
      <c r="H23" s="14">
        <v>12177</v>
      </c>
      <c r="I23" s="14">
        <v>6289</v>
      </c>
      <c r="J23" s="12">
        <f t="shared" si="7"/>
        <v>115859</v>
      </c>
    </row>
    <row r="24" spans="1:10" ht="18.75" customHeight="1">
      <c r="A24" s="17" t="s">
        <v>32</v>
      </c>
      <c r="B24" s="14">
        <f>B25+B26</f>
        <v>63094</v>
      </c>
      <c r="C24" s="14">
        <f aca="true" t="shared" si="8" ref="C24:I24">C25+C26</f>
        <v>51683</v>
      </c>
      <c r="D24" s="14">
        <f t="shared" si="8"/>
        <v>81200</v>
      </c>
      <c r="E24" s="14">
        <f t="shared" si="8"/>
        <v>110788</v>
      </c>
      <c r="F24" s="14">
        <f t="shared" si="8"/>
        <v>62622</v>
      </c>
      <c r="G24" s="14">
        <f t="shared" si="8"/>
        <v>85203</v>
      </c>
      <c r="H24" s="14">
        <f t="shared" si="8"/>
        <v>37677</v>
      </c>
      <c r="I24" s="14">
        <f t="shared" si="8"/>
        <v>19312</v>
      </c>
      <c r="J24" s="12">
        <f t="shared" si="7"/>
        <v>511579</v>
      </c>
    </row>
    <row r="25" spans="1:10" ht="18.75" customHeight="1">
      <c r="A25" s="13" t="s">
        <v>33</v>
      </c>
      <c r="B25" s="14">
        <v>40380</v>
      </c>
      <c r="C25" s="14">
        <v>33077</v>
      </c>
      <c r="D25" s="14">
        <v>51968</v>
      </c>
      <c r="E25" s="14">
        <v>70904</v>
      </c>
      <c r="F25" s="14">
        <v>40078</v>
      </c>
      <c r="G25" s="14">
        <v>54530</v>
      </c>
      <c r="H25" s="14">
        <v>24113</v>
      </c>
      <c r="I25" s="14">
        <v>12360</v>
      </c>
      <c r="J25" s="12">
        <f t="shared" si="7"/>
        <v>327410</v>
      </c>
    </row>
    <row r="26" spans="1:10" ht="18.75" customHeight="1">
      <c r="A26" s="13" t="s">
        <v>34</v>
      </c>
      <c r="B26" s="14">
        <v>22714</v>
      </c>
      <c r="C26" s="14">
        <v>18606</v>
      </c>
      <c r="D26" s="14">
        <v>29232</v>
      </c>
      <c r="E26" s="14">
        <v>39884</v>
      </c>
      <c r="F26" s="14">
        <v>22544</v>
      </c>
      <c r="G26" s="14">
        <v>30673</v>
      </c>
      <c r="H26" s="14">
        <v>13564</v>
      </c>
      <c r="I26" s="14">
        <v>6952</v>
      </c>
      <c r="J26" s="12">
        <f t="shared" si="7"/>
        <v>184169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0.9564175751167374</v>
      </c>
      <c r="C32" s="23">
        <f aca="true" t="shared" si="9" ref="C32:I32">(((+C$8+C$20)*C$29)+(C$24*C$30))/C$7</f>
        <v>0.9539330879845064</v>
      </c>
      <c r="D32" s="23">
        <f t="shared" si="9"/>
        <v>0.9700856673265489</v>
      </c>
      <c r="E32" s="23">
        <f t="shared" si="9"/>
        <v>0.9617687708213525</v>
      </c>
      <c r="F32" s="23">
        <f t="shared" si="9"/>
        <v>0.9629503080082136</v>
      </c>
      <c r="G32" s="23">
        <f t="shared" si="9"/>
        <v>0.966065607430379</v>
      </c>
      <c r="H32" s="23">
        <f t="shared" si="9"/>
        <v>0.9098649365648614</v>
      </c>
      <c r="I32" s="23">
        <f t="shared" si="9"/>
        <v>0.979948391024526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1.496219654512624</v>
      </c>
      <c r="C35" s="26">
        <f aca="true" t="shared" si="10" ref="C35:I35">C32*C34</f>
        <v>1.4673398759377678</v>
      </c>
      <c r="D35" s="26">
        <f t="shared" si="10"/>
        <v>1.507513127025457</v>
      </c>
      <c r="E35" s="26">
        <f t="shared" si="10"/>
        <v>1.4938192548397247</v>
      </c>
      <c r="F35" s="26">
        <f t="shared" si="10"/>
        <v>1.4555956855852157</v>
      </c>
      <c r="G35" s="26">
        <f t="shared" si="10"/>
        <v>1.5306343484126925</v>
      </c>
      <c r="H35" s="26">
        <f t="shared" si="10"/>
        <v>1.6519507788271626</v>
      </c>
      <c r="I35" s="26">
        <f t="shared" si="10"/>
        <v>1.8819908849626024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809391.99</v>
      </c>
      <c r="C41" s="29">
        <f aca="true" t="shared" si="13" ref="C41:I41">+C42+C43</f>
        <v>615207.19</v>
      </c>
      <c r="D41" s="29">
        <f t="shared" si="13"/>
        <v>941983.15</v>
      </c>
      <c r="E41" s="29">
        <f t="shared" si="13"/>
        <v>1179301.59</v>
      </c>
      <c r="F41" s="29">
        <f t="shared" si="13"/>
        <v>704621.85</v>
      </c>
      <c r="G41" s="29">
        <f t="shared" si="13"/>
        <v>1187530.41</v>
      </c>
      <c r="H41" s="29">
        <f t="shared" si="13"/>
        <v>666534.06</v>
      </c>
      <c r="I41" s="29">
        <f t="shared" si="13"/>
        <v>519339.15</v>
      </c>
      <c r="J41" s="29">
        <f t="shared" si="12"/>
        <v>6623909.390000001</v>
      </c>
      <c r="L41" s="43"/>
      <c r="M41" s="43"/>
    </row>
    <row r="42" spans="1:10" ht="15.75">
      <c r="A42" s="17" t="s">
        <v>72</v>
      </c>
      <c r="B42" s="30">
        <f>ROUND(+B7*B35,2)</f>
        <v>809391.99</v>
      </c>
      <c r="C42" s="30">
        <f aca="true" t="shared" si="14" ref="C42:I42">ROUND(+C7*C35,2)</f>
        <v>615207.19</v>
      </c>
      <c r="D42" s="30">
        <f t="shared" si="14"/>
        <v>941983.15</v>
      </c>
      <c r="E42" s="30">
        <f t="shared" si="14"/>
        <v>1179301.59</v>
      </c>
      <c r="F42" s="30">
        <f t="shared" si="14"/>
        <v>704621.85</v>
      </c>
      <c r="G42" s="30">
        <f t="shared" si="14"/>
        <v>1187530.41</v>
      </c>
      <c r="H42" s="30">
        <f t="shared" si="14"/>
        <v>666534.06</v>
      </c>
      <c r="I42" s="30">
        <f t="shared" si="14"/>
        <v>519339.15</v>
      </c>
      <c r="J42" s="30">
        <f>SUM(B42:I42)</f>
        <v>6623909.390000001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-112118.22</v>
      </c>
      <c r="C45" s="31">
        <f t="shared" si="16"/>
        <v>-108865.3</v>
      </c>
      <c r="D45" s="31">
        <f t="shared" si="16"/>
        <v>-140803.75</v>
      </c>
      <c r="E45" s="31">
        <f t="shared" si="16"/>
        <v>-160380.39</v>
      </c>
      <c r="F45" s="31">
        <f t="shared" si="16"/>
        <v>-124217.84</v>
      </c>
      <c r="G45" s="31">
        <f t="shared" si="16"/>
        <v>-160862.01</v>
      </c>
      <c r="H45" s="31">
        <f t="shared" si="16"/>
        <v>-66566.39</v>
      </c>
      <c r="I45" s="31">
        <f t="shared" si="16"/>
        <v>-76065.39</v>
      </c>
      <c r="J45" s="31">
        <f t="shared" si="16"/>
        <v>-949879.29</v>
      </c>
      <c r="L45" s="43"/>
    </row>
    <row r="46" spans="1:12" ht="15.75">
      <c r="A46" s="17" t="s">
        <v>42</v>
      </c>
      <c r="B46" s="32">
        <f>B47+B48</f>
        <v>-108921</v>
      </c>
      <c r="C46" s="32">
        <f aca="true" t="shared" si="17" ref="C46:I46">C47+C48</f>
        <v>-105582</v>
      </c>
      <c r="D46" s="32">
        <f t="shared" si="17"/>
        <v>-120483</v>
      </c>
      <c r="E46" s="32">
        <f t="shared" si="17"/>
        <v>-138018</v>
      </c>
      <c r="F46" s="32">
        <f t="shared" si="17"/>
        <v>-114630</v>
      </c>
      <c r="G46" s="32">
        <f t="shared" si="17"/>
        <v>-140760</v>
      </c>
      <c r="H46" s="32">
        <f t="shared" si="17"/>
        <v>-63390</v>
      </c>
      <c r="I46" s="32">
        <f t="shared" si="17"/>
        <v>-74937</v>
      </c>
      <c r="J46" s="31">
        <f t="shared" si="12"/>
        <v>-866721</v>
      </c>
      <c r="L46" s="43"/>
    </row>
    <row r="47" spans="1:12" ht="15.75">
      <c r="A47" s="13" t="s">
        <v>67</v>
      </c>
      <c r="B47" s="20">
        <f aca="true" t="shared" si="18" ref="B47:I47">ROUND(-B9*$D$3,2)</f>
        <v>-108921</v>
      </c>
      <c r="C47" s="20">
        <f t="shared" si="18"/>
        <v>-105582</v>
      </c>
      <c r="D47" s="20">
        <f t="shared" si="18"/>
        <v>-120483</v>
      </c>
      <c r="E47" s="20">
        <f t="shared" si="18"/>
        <v>-138018</v>
      </c>
      <c r="F47" s="20">
        <f t="shared" si="18"/>
        <v>-114630</v>
      </c>
      <c r="G47" s="20">
        <f t="shared" si="18"/>
        <v>-140760</v>
      </c>
      <c r="H47" s="20">
        <f t="shared" si="18"/>
        <v>-63390</v>
      </c>
      <c r="I47" s="20">
        <f t="shared" si="18"/>
        <v>-74937</v>
      </c>
      <c r="J47" s="57">
        <f t="shared" si="12"/>
        <v>-866721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-3197.22</v>
      </c>
      <c r="C49" s="32">
        <f t="shared" si="20"/>
        <v>-3283.3</v>
      </c>
      <c r="D49" s="32">
        <f t="shared" si="20"/>
        <v>-20320.75</v>
      </c>
      <c r="E49" s="32">
        <f t="shared" si="20"/>
        <v>-22362.39</v>
      </c>
      <c r="F49" s="32">
        <f t="shared" si="20"/>
        <v>-9587.84</v>
      </c>
      <c r="G49" s="32">
        <f t="shared" si="20"/>
        <v>-20102.01</v>
      </c>
      <c r="H49" s="32">
        <f t="shared" si="20"/>
        <v>-3176.39</v>
      </c>
      <c r="I49" s="32">
        <f t="shared" si="20"/>
        <v>-1128.3899999999999</v>
      </c>
      <c r="J49" s="32">
        <f t="shared" si="20"/>
        <v>-83158.29000000001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-3000</v>
      </c>
      <c r="C52" s="27">
        <v>-3000</v>
      </c>
      <c r="D52" s="27">
        <v>-19000</v>
      </c>
      <c r="E52" s="27">
        <v>-21000</v>
      </c>
      <c r="F52" s="27">
        <v>-9000</v>
      </c>
      <c r="G52" s="27">
        <v>-19000</v>
      </c>
      <c r="H52" s="27">
        <v>-3000</v>
      </c>
      <c r="I52" s="27">
        <v>-1000</v>
      </c>
      <c r="J52" s="27">
        <f t="shared" si="12"/>
        <v>-78000</v>
      </c>
    </row>
    <row r="53" spans="1:10" ht="15.75">
      <c r="A53" s="13" t="s">
        <v>63</v>
      </c>
      <c r="B53" s="27">
        <v>-197.22</v>
      </c>
      <c r="C53" s="27">
        <v>-283.3</v>
      </c>
      <c r="D53" s="27">
        <v>-1320.75</v>
      </c>
      <c r="E53" s="27">
        <v>-1362.39</v>
      </c>
      <c r="F53" s="27">
        <v>-587.84</v>
      </c>
      <c r="G53" s="27">
        <v>-1102.01</v>
      </c>
      <c r="H53" s="27">
        <v>-176.39</v>
      </c>
      <c r="I53" s="27">
        <v>-128.39</v>
      </c>
      <c r="J53" s="21">
        <f t="shared" si="12"/>
        <v>-5158.290000000001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697273.77</v>
      </c>
      <c r="C57" s="35">
        <f t="shared" si="21"/>
        <v>506341.88999999996</v>
      </c>
      <c r="D57" s="35">
        <f t="shared" si="21"/>
        <v>801179.4</v>
      </c>
      <c r="E57" s="35">
        <f t="shared" si="21"/>
        <v>1018921.2000000001</v>
      </c>
      <c r="F57" s="35">
        <f t="shared" si="21"/>
        <v>580404.01</v>
      </c>
      <c r="G57" s="35">
        <f t="shared" si="21"/>
        <v>1026668.3999999999</v>
      </c>
      <c r="H57" s="35">
        <f t="shared" si="21"/>
        <v>599967.67</v>
      </c>
      <c r="I57" s="35">
        <f t="shared" si="21"/>
        <v>443273.76</v>
      </c>
      <c r="J57" s="35">
        <f>SUM(B57:I57)</f>
        <v>5674030.1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5674030.07</v>
      </c>
      <c r="L60" s="43"/>
    </row>
    <row r="61" spans="1:10" ht="17.25" customHeight="1">
      <c r="A61" s="17" t="s">
        <v>46</v>
      </c>
      <c r="B61" s="45">
        <v>113310.19</v>
      </c>
      <c r="C61" s="45">
        <v>105442.5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218752.69</v>
      </c>
    </row>
    <row r="62" spans="1:10" ht="17.25" customHeight="1">
      <c r="A62" s="17" t="s">
        <v>52</v>
      </c>
      <c r="B62" s="45">
        <v>420141.02</v>
      </c>
      <c r="C62" s="45">
        <v>302781.59</v>
      </c>
      <c r="D62" s="44">
        <v>0</v>
      </c>
      <c r="E62" s="45">
        <v>183958.01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906880.6200000001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143029.49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143029.49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158682.62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158682.62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70494.34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70494.34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44967.43</v>
      </c>
      <c r="E66" s="44">
        <v>0</v>
      </c>
      <c r="F66" s="45">
        <v>77308.78</v>
      </c>
      <c r="G66" s="44">
        <v>0</v>
      </c>
      <c r="H66" s="44">
        <v>0</v>
      </c>
      <c r="I66" s="44">
        <v>0</v>
      </c>
      <c r="J66" s="35">
        <f t="shared" si="22"/>
        <v>122276.20999999999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183610.83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183610.83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98363.22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98363.22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20809.35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20809.35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248151.95</v>
      </c>
      <c r="G70" s="44">
        <v>0</v>
      </c>
      <c r="H70" s="44">
        <v>0</v>
      </c>
      <c r="I70" s="44">
        <v>0</v>
      </c>
      <c r="J70" s="35">
        <f t="shared" si="22"/>
        <v>248151.95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270651.71</v>
      </c>
      <c r="H71" s="45">
        <v>285856.04</v>
      </c>
      <c r="I71" s="44">
        <v>0</v>
      </c>
      <c r="J71" s="32">
        <f t="shared" si="22"/>
        <v>556507.75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271353.14</v>
      </c>
      <c r="H72" s="44">
        <v>0</v>
      </c>
      <c r="I72" s="44">
        <v>0</v>
      </c>
      <c r="J72" s="35">
        <f t="shared" si="22"/>
        <v>271353.14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119668.24</v>
      </c>
      <c r="J73" s="32">
        <f t="shared" si="22"/>
        <v>119668.24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197975.58</v>
      </c>
      <c r="J74" s="35">
        <f t="shared" si="22"/>
        <v>197975.58</v>
      </c>
    </row>
    <row r="75" spans="1:10" ht="17.25" customHeight="1">
      <c r="A75" s="41" t="s">
        <v>65</v>
      </c>
      <c r="B75" s="39">
        <v>163822.56</v>
      </c>
      <c r="C75" s="39">
        <v>98117.78</v>
      </c>
      <c r="D75" s="39">
        <v>384005.52</v>
      </c>
      <c r="E75" s="39">
        <v>532179.78</v>
      </c>
      <c r="F75" s="39">
        <v>254943.28</v>
      </c>
      <c r="G75" s="39">
        <v>484663.55</v>
      </c>
      <c r="H75" s="39">
        <v>314111.63</v>
      </c>
      <c r="I75" s="39">
        <v>125629.94</v>
      </c>
      <c r="J75" s="39">
        <f>SUM(B75:I75)</f>
        <v>2357474.04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1.5889700461293637</v>
      </c>
      <c r="C79" s="55">
        <v>1.5543701505947982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1.4753697540256117</v>
      </c>
      <c r="C80" s="55">
        <v>1.4375771387601464</v>
      </c>
      <c r="D80" s="55"/>
      <c r="E80" s="55">
        <v>1.525631351802868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1.4115467450018626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1.485849421561436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1.7764933197531605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1.6982151225780444</v>
      </c>
      <c r="E84" s="55">
        <v>0</v>
      </c>
      <c r="F84" s="55">
        <v>1.4998101024568862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1.4714034746302456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1.4698000291219726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1.4562142171757557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1.4459661891045397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1.4718421494843397</v>
      </c>
      <c r="H89" s="55">
        <v>1.6519507885090574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1.6102656583343702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1.8405390505359878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1.9060015337335539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2014-05-14T18:40:04Z</dcterms:modified>
  <cp:category/>
  <cp:version/>
  <cp:contentType/>
  <cp:contentStatus/>
</cp:coreProperties>
</file>