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<sst xmlns="http://schemas.openxmlformats.org/spreadsheetml/2006/main" count="98" uniqueCount="98">
  <si>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</si>
  <si>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</si>
  <si>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</si>
  <si>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</si>
  <si>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</si>
  <si>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</si>
  <si>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</si>
  <si>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</si>
  <si>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</si>
  <si>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</si>
  <si>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</si>
  <si>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</si>
  <si>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</si>
  <si>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</si>
  <si>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</si>
  <si>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</si>
  <si>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</si>
  <si>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</si>
  <si>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</si>
  <si>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</si>
  <si>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</si>
  <si>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</si>
  <si>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</si>
  <si>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</si>
  <si>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</si>
  <si>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</si>
  <si>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</si>
  <si>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</si>
  <si>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</si>
  <si>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</si>
  <si>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</si>
  <si>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</si>
  <si>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</si>
  <si>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</si>
  <si>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</si>
  <si>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</si>
  <si>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</si>
  <si>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</si>
  <si>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</si>
  <si>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</si>
  <si>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</si>
  <si>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</si>
  <si>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</si>
  <si>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</si>
  <si>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</si>
  <si>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</si>
  <si>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</si>
  <si>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</si>
  <si>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</si>
  <si>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</si>
  <si>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</si>
  <si>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</si>
  <si>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</si>
  <si>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</si>
  <si>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</si>
  <si>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</si>
  <si>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</si>
  <si>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</si>
  <si>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</si>
  <si>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</si>
  <si>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</si>
  <si>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</si>
  <si>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</si>
  <si>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</si>
  <si>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</si>
  <si>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</si>
  <si>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</si>
  <si>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</si>
  <si>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</si>
  <si>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</si>
  <si>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</si>
  <si>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</si>
  <si>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</si>
  <si>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</si>
  <si>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</si>
  <si>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</si>
  <si>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</si>
  <si>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</si>
  <si>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</si>
  <si>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</si>
  <si>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</si>
  <si>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</si>
  <si>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</si>
  <si>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</si>
  <si>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</si>
  <si>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</si>
  <si>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</si>
  <si>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</si>
  <si>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</si>
  <si>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</si>
  <si>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</si>
  <si>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</si>
  <si>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</si>
  <si>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</si>
  <si>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</si>
  <si>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</si>
  <si>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</si>
  <si>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06/05/14 - VENCIMENTO 13/05/14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</si>
</sst>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523828</v>
      </c>
      <c r="C7" s="10">
        <f aca="true" t="shared" si="0" ref="C7:I7">C8+C20+C24</f>
        <v>416075</v>
      </c>
      <c r="D7" s="10">
        <f t="shared" si="0"/>
        <v>611655</v>
      </c>
      <c r="E7" s="10">
        <f t="shared" si="0"/>
        <v>774108</v>
      </c>
      <c r="F7" s="10">
        <f t="shared" si="0"/>
        <v>479352</v>
      </c>
      <c r="G7" s="10">
        <f t="shared" si="0"/>
        <v>751152</v>
      </c>
      <c r="H7" s="10">
        <f t="shared" si="0"/>
        <v>389681</v>
      </c>
      <c r="I7" s="10">
        <f t="shared" si="0"/>
        <v>271600</v>
      </c>
      <c r="J7" s="10">
        <f>+J8+J20+J24</f>
        <v>4217451</v>
      </c>
      <c r="L7" s="42"/>
    </row>
    <row r="8" spans="1:10" ht="15.75">
      <c r="A8" s="11" t="s">
        <v>96</v>
      </c>
      <c r="B8" s="12">
        <f>+B9+B12+B16</f>
        <v>290706</v>
      </c>
      <c r="C8" s="12">
        <f aca="true" t="shared" si="1" ref="C8:I8">+C9+C12+C16</f>
        <v>246035</v>
      </c>
      <c r="D8" s="12">
        <f t="shared" si="1"/>
        <v>384703</v>
      </c>
      <c r="E8" s="12">
        <f t="shared" si="1"/>
        <v>451056</v>
      </c>
      <c r="F8" s="12">
        <f t="shared" si="1"/>
        <v>273972</v>
      </c>
      <c r="G8" s="12">
        <f t="shared" si="1"/>
        <v>435634</v>
      </c>
      <c r="H8" s="12">
        <f t="shared" si="1"/>
        <v>207147</v>
      </c>
      <c r="I8" s="12">
        <f t="shared" si="1"/>
        <v>164354</v>
      </c>
      <c r="J8" s="12">
        <f>SUM(B8:I8)</f>
        <v>2453607</v>
      </c>
    </row>
    <row r="9" spans="1:10" ht="15.75">
      <c r="A9" s="13" t="s">
        <v>22</v>
      </c>
      <c r="B9" s="14">
        <v>34516</v>
      </c>
      <c r="C9" s="14">
        <v>34056</v>
      </c>
      <c r="D9" s="14">
        <v>37547</v>
      </c>
      <c r="E9" s="14">
        <v>42825</v>
      </c>
      <c r="F9" s="14">
        <v>37776</v>
      </c>
      <c r="G9" s="14">
        <v>44597</v>
      </c>
      <c r="H9" s="14">
        <v>19823</v>
      </c>
      <c r="I9" s="14">
        <v>23949</v>
      </c>
      <c r="J9" s="12">
        <f aca="true" t="shared" si="2" ref="J9:J19">SUM(B9:I9)</f>
        <v>275089</v>
      </c>
    </row>
    <row r="10" spans="1:10" ht="15.75">
      <c r="A10" s="15" t="s">
        <v>23</v>
      </c>
      <c r="B10" s="14">
        <f>+B9-B11</f>
        <v>34516</v>
      </c>
      <c r="C10" s="14">
        <f aca="true" t="shared" si="3" ref="C10:I10">+C9-C11</f>
        <v>34056</v>
      </c>
      <c r="D10" s="14">
        <f t="shared" si="3"/>
        <v>37547</v>
      </c>
      <c r="E10" s="14">
        <f t="shared" si="3"/>
        <v>42825</v>
      </c>
      <c r="F10" s="14">
        <f t="shared" si="3"/>
        <v>37776</v>
      </c>
      <c r="G10" s="14">
        <f t="shared" si="3"/>
        <v>44597</v>
      </c>
      <c r="H10" s="14">
        <f t="shared" si="3"/>
        <v>19823</v>
      </c>
      <c r="I10" s="14">
        <f t="shared" si="3"/>
        <v>23949</v>
      </c>
      <c r="J10" s="12">
        <f t="shared" si="2"/>
        <v>275089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249832</v>
      </c>
      <c r="C12" s="14">
        <f aca="true" t="shared" si="4" ref="C12:I12">C13+C14+C15</f>
        <v>206630</v>
      </c>
      <c r="D12" s="14">
        <f t="shared" si="4"/>
        <v>340355</v>
      </c>
      <c r="E12" s="14">
        <f t="shared" si="4"/>
        <v>398384</v>
      </c>
      <c r="F12" s="14">
        <f t="shared" si="4"/>
        <v>230135</v>
      </c>
      <c r="G12" s="14">
        <f t="shared" si="4"/>
        <v>383014</v>
      </c>
      <c r="H12" s="14">
        <f t="shared" si="4"/>
        <v>183231</v>
      </c>
      <c r="I12" s="14">
        <f t="shared" si="4"/>
        <v>138149</v>
      </c>
      <c r="J12" s="12">
        <f t="shared" si="2"/>
        <v>2129730</v>
      </c>
    </row>
    <row r="13" spans="1:10" ht="15.75">
      <c r="A13" s="15" t="s">
        <v>25</v>
      </c>
      <c r="B13" s="14">
        <v>109626</v>
      </c>
      <c r="C13" s="14">
        <v>92079</v>
      </c>
      <c r="D13" s="14">
        <v>150870</v>
      </c>
      <c r="E13" s="14">
        <v>179009</v>
      </c>
      <c r="F13" s="14">
        <v>107089</v>
      </c>
      <c r="G13" s="14">
        <v>175625</v>
      </c>
      <c r="H13" s="14">
        <v>82846</v>
      </c>
      <c r="I13" s="14">
        <v>62184</v>
      </c>
      <c r="J13" s="12">
        <f t="shared" si="2"/>
        <v>959328</v>
      </c>
    </row>
    <row r="14" spans="1:10" ht="15.75">
      <c r="A14" s="15" t="s">
        <v>26</v>
      </c>
      <c r="B14" s="14">
        <v>111429</v>
      </c>
      <c r="C14" s="14">
        <v>87918</v>
      </c>
      <c r="D14" s="14">
        <v>153112</v>
      </c>
      <c r="E14" s="14">
        <v>172623</v>
      </c>
      <c r="F14" s="14">
        <v>96623</v>
      </c>
      <c r="G14" s="14">
        <v>167419</v>
      </c>
      <c r="H14" s="14">
        <v>80195</v>
      </c>
      <c r="I14" s="14">
        <v>63055</v>
      </c>
      <c r="J14" s="12">
        <f t="shared" si="2"/>
        <v>932374</v>
      </c>
    </row>
    <row r="15" spans="1:10" ht="15.75">
      <c r="A15" s="15" t="s">
        <v>27</v>
      </c>
      <c r="B15" s="14">
        <v>28777</v>
      </c>
      <c r="C15" s="14">
        <v>26633</v>
      </c>
      <c r="D15" s="14">
        <v>36373</v>
      </c>
      <c r="E15" s="14">
        <v>46752</v>
      </c>
      <c r="F15" s="14">
        <v>26423</v>
      </c>
      <c r="G15" s="14">
        <v>39970</v>
      </c>
      <c r="H15" s="14">
        <v>20190</v>
      </c>
      <c r="I15" s="14">
        <v>12910</v>
      </c>
      <c r="J15" s="12">
        <f t="shared" si="2"/>
        <v>238028</v>
      </c>
    </row>
    <row r="16" spans="1:10" ht="15.75">
      <c r="A16" s="16" t="s">
        <v>95</v>
      </c>
      <c r="B16" s="14">
        <f>B17+B18+B19</f>
        <v>6358</v>
      </c>
      <c r="C16" s="14">
        <f aca="true" t="shared" si="5" ref="C16:I16">C17+C18+C19</f>
        <v>5349</v>
      </c>
      <c r="D16" s="14">
        <f t="shared" si="5"/>
        <v>6801</v>
      </c>
      <c r="E16" s="14">
        <f t="shared" si="5"/>
        <v>9847</v>
      </c>
      <c r="F16" s="14">
        <f t="shared" si="5"/>
        <v>6061</v>
      </c>
      <c r="G16" s="14">
        <f t="shared" si="5"/>
        <v>8023</v>
      </c>
      <c r="H16" s="14">
        <f t="shared" si="5"/>
        <v>4093</v>
      </c>
      <c r="I16" s="14">
        <f t="shared" si="5"/>
        <v>2256</v>
      </c>
      <c r="J16" s="12">
        <f t="shared" si="2"/>
        <v>48788</v>
      </c>
    </row>
    <row r="17" spans="1:10" ht="15.75">
      <c r="A17" s="15" t="s">
        <v>92</v>
      </c>
      <c r="B17" s="14">
        <v>2361</v>
      </c>
      <c r="C17" s="14">
        <v>1982</v>
      </c>
      <c r="D17" s="14">
        <v>2493</v>
      </c>
      <c r="E17" s="14">
        <v>3724</v>
      </c>
      <c r="F17" s="14">
        <v>2398</v>
      </c>
      <c r="G17" s="14">
        <v>3423</v>
      </c>
      <c r="H17" s="14">
        <v>1834</v>
      </c>
      <c r="I17" s="14">
        <v>1009</v>
      </c>
      <c r="J17" s="12">
        <f t="shared" si="2"/>
        <v>19224</v>
      </c>
    </row>
    <row r="18" spans="1:10" ht="15.75">
      <c r="A18" s="15" t="s">
        <v>93</v>
      </c>
      <c r="B18" s="14">
        <v>113</v>
      </c>
      <c r="C18" s="14">
        <v>122</v>
      </c>
      <c r="D18" s="14">
        <v>176</v>
      </c>
      <c r="E18" s="14">
        <v>220</v>
      </c>
      <c r="F18" s="14">
        <v>174</v>
      </c>
      <c r="G18" s="14">
        <v>257</v>
      </c>
      <c r="H18" s="14">
        <v>100</v>
      </c>
      <c r="I18" s="14">
        <v>76</v>
      </c>
      <c r="J18" s="12">
        <f t="shared" si="2"/>
        <v>1238</v>
      </c>
    </row>
    <row r="19" spans="1:10" ht="15.75">
      <c r="A19" s="15" t="s">
        <v>94</v>
      </c>
      <c r="B19" s="14">
        <v>3884</v>
      </c>
      <c r="C19" s="14">
        <v>3245</v>
      </c>
      <c r="D19" s="14">
        <v>4132</v>
      </c>
      <c r="E19" s="14">
        <v>5903</v>
      </c>
      <c r="F19" s="14">
        <v>3489</v>
      </c>
      <c r="G19" s="14">
        <v>4343</v>
      </c>
      <c r="H19" s="14">
        <v>2159</v>
      </c>
      <c r="I19" s="14">
        <v>1171</v>
      </c>
      <c r="J19" s="12">
        <f t="shared" si="2"/>
        <v>28326</v>
      </c>
    </row>
    <row r="20" spans="1:10" ht="15.75">
      <c r="A20" s="17" t="s">
        <v>28</v>
      </c>
      <c r="B20" s="18">
        <f>B21+B22+B23</f>
        <v>172394</v>
      </c>
      <c r="C20" s="18">
        <f aca="true" t="shared" si="6" ref="C20:I20">C21+C22+C23</f>
        <v>119024</v>
      </c>
      <c r="D20" s="18">
        <f t="shared" si="6"/>
        <v>146952</v>
      </c>
      <c r="E20" s="18">
        <f t="shared" si="6"/>
        <v>213426</v>
      </c>
      <c r="F20" s="18">
        <f t="shared" si="6"/>
        <v>143174</v>
      </c>
      <c r="G20" s="18">
        <f t="shared" si="6"/>
        <v>232677</v>
      </c>
      <c r="H20" s="18">
        <f t="shared" si="6"/>
        <v>145707</v>
      </c>
      <c r="I20" s="18">
        <f t="shared" si="6"/>
        <v>87831</v>
      </c>
      <c r="J20" s="12">
        <f aca="true" t="shared" si="7" ref="J20:J26">SUM(B20:I20)</f>
        <v>1261185</v>
      </c>
    </row>
    <row r="21" spans="1:10" ht="18.75" customHeight="1">
      <c r="A21" s="13" t="s">
        <v>29</v>
      </c>
      <c r="B21" s="14">
        <v>85041</v>
      </c>
      <c r="C21" s="14">
        <v>62389</v>
      </c>
      <c r="D21" s="14">
        <v>76626</v>
      </c>
      <c r="E21" s="14">
        <v>111854</v>
      </c>
      <c r="F21" s="14">
        <v>77854</v>
      </c>
      <c r="G21" s="14">
        <v>122394</v>
      </c>
      <c r="H21" s="14">
        <v>74946</v>
      </c>
      <c r="I21" s="14">
        <v>45029</v>
      </c>
      <c r="J21" s="12">
        <f t="shared" si="7"/>
        <v>656133</v>
      </c>
    </row>
    <row r="22" spans="1:10" ht="18.75" customHeight="1">
      <c r="A22" s="13" t="s">
        <v>30</v>
      </c>
      <c r="B22" s="14">
        <v>70896</v>
      </c>
      <c r="C22" s="14">
        <v>44571</v>
      </c>
      <c r="D22" s="14">
        <v>55973</v>
      </c>
      <c r="E22" s="14">
        <v>79692</v>
      </c>
      <c r="F22" s="14">
        <v>52804</v>
      </c>
      <c r="G22" s="14">
        <v>89776</v>
      </c>
      <c r="H22" s="14">
        <v>58518</v>
      </c>
      <c r="I22" s="14">
        <v>36371</v>
      </c>
      <c r="J22" s="12">
        <f t="shared" si="7"/>
        <v>488601</v>
      </c>
    </row>
    <row r="23" spans="1:10" ht="18.75" customHeight="1">
      <c r="A23" s="13" t="s">
        <v>31</v>
      </c>
      <c r="B23" s="14">
        <v>16457</v>
      </c>
      <c r="C23" s="14">
        <v>12064</v>
      </c>
      <c r="D23" s="14">
        <v>14353</v>
      </c>
      <c r="E23" s="14">
        <v>21880</v>
      </c>
      <c r="F23" s="14">
        <v>12516</v>
      </c>
      <c r="G23" s="14">
        <v>20507</v>
      </c>
      <c r="H23" s="14">
        <v>12243</v>
      </c>
      <c r="I23" s="14">
        <v>6431</v>
      </c>
      <c r="J23" s="12">
        <f t="shared" si="7"/>
        <v>116451</v>
      </c>
    </row>
    <row r="24" spans="1:10" ht="18.75" customHeight="1">
      <c r="A24" s="17" t="s">
        <v>32</v>
      </c>
      <c r="B24" s="14">
        <f>B25+B26</f>
        <v>60728</v>
      </c>
      <c r="C24" s="14">
        <f aca="true" t="shared" si="8" ref="C24:I24">C25+C26</f>
        <v>51016</v>
      </c>
      <c r="D24" s="14">
        <f t="shared" si="8"/>
        <v>80000</v>
      </c>
      <c r="E24" s="14">
        <f t="shared" si="8"/>
        <v>109626</v>
      </c>
      <c r="F24" s="14">
        <f t="shared" si="8"/>
        <v>62206</v>
      </c>
      <c r="G24" s="14">
        <f t="shared" si="8"/>
        <v>82841</v>
      </c>
      <c r="H24" s="14">
        <f t="shared" si="8"/>
        <v>36827</v>
      </c>
      <c r="I24" s="14">
        <f t="shared" si="8"/>
        <v>19415</v>
      </c>
      <c r="J24" s="12">
        <f t="shared" si="7"/>
        <v>502659</v>
      </c>
    </row>
    <row r="25" spans="1:10" ht="18.75" customHeight="1">
      <c r="A25" s="13" t="s">
        <v>33</v>
      </c>
      <c r="B25" s="14">
        <v>38866</v>
      </c>
      <c r="C25" s="14">
        <v>32650</v>
      </c>
      <c r="D25" s="14">
        <v>51200</v>
      </c>
      <c r="E25" s="14">
        <v>70161</v>
      </c>
      <c r="F25" s="14">
        <v>39812</v>
      </c>
      <c r="G25" s="14">
        <v>53018</v>
      </c>
      <c r="H25" s="14">
        <v>23569</v>
      </c>
      <c r="I25" s="14">
        <v>12426</v>
      </c>
      <c r="J25" s="12">
        <f t="shared" si="7"/>
        <v>321702</v>
      </c>
    </row>
    <row r="26" spans="1:10" ht="18.75" customHeight="1">
      <c r="A26" s="13" t="s">
        <v>34</v>
      </c>
      <c r="B26" s="14">
        <v>21862</v>
      </c>
      <c r="C26" s="14">
        <v>18366</v>
      </c>
      <c r="D26" s="14">
        <v>28800</v>
      </c>
      <c r="E26" s="14">
        <v>39465</v>
      </c>
      <c r="F26" s="14">
        <v>22394</v>
      </c>
      <c r="G26" s="14">
        <v>29823</v>
      </c>
      <c r="H26" s="14">
        <v>13258</v>
      </c>
      <c r="I26" s="14">
        <v>6989</v>
      </c>
      <c r="J26" s="12">
        <f t="shared" si="7"/>
        <v>180957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0.9774</v>
      </c>
      <c r="C29" s="22">
        <v>0.9839</v>
      </c>
      <c r="D29" s="22">
        <v>1</v>
      </c>
      <c r="E29" s="22">
        <v>0.9958</v>
      </c>
      <c r="F29" s="22">
        <v>1</v>
      </c>
      <c r="G29" s="22">
        <v>1</v>
      </c>
      <c r="H29" s="22">
        <v>0.9404</v>
      </c>
      <c r="I29" s="22">
        <v>0.9899</v>
      </c>
      <c r="J29" s="21"/>
    </row>
    <row r="30" spans="1:10" ht="18.75" customHeight="1">
      <c r="A30" s="17" t="s">
        <v>36</v>
      </c>
      <c r="B30" s="23">
        <v>0.7975</v>
      </c>
      <c r="C30" s="23">
        <v>0.7408</v>
      </c>
      <c r="D30" s="23">
        <v>0.7698</v>
      </c>
      <c r="E30" s="23">
        <v>0.7533</v>
      </c>
      <c r="F30" s="23">
        <v>0.7136</v>
      </c>
      <c r="G30" s="23">
        <v>0.691</v>
      </c>
      <c r="H30" s="23">
        <v>0.6134</v>
      </c>
      <c r="I30" s="24">
        <v>0.8477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0.9565439800850661</v>
      </c>
      <c r="C32" s="23">
        <f aca="true" t="shared" si="9" ref="C32:I32">(((+C$8+C$20)*C$29)+(C$24*C$30))/C$7</f>
        <v>0.9540928988764045</v>
      </c>
      <c r="D32" s="23">
        <f t="shared" si="9"/>
        <v>0.9698915238165305</v>
      </c>
      <c r="E32" s="23">
        <f t="shared" si="9"/>
        <v>0.9614581445999781</v>
      </c>
      <c r="F32" s="23">
        <f t="shared" si="9"/>
        <v>0.9628335786645306</v>
      </c>
      <c r="G32" s="23">
        <f t="shared" si="9"/>
        <v>0.9659218520352739</v>
      </c>
      <c r="H32" s="23">
        <f t="shared" si="9"/>
        <v>0.9094966996081411</v>
      </c>
      <c r="I32" s="23">
        <f t="shared" si="9"/>
        <v>0.9797350036818852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1.4964174024450774</v>
      </c>
      <c r="C35" s="26">
        <f aca="true" t="shared" si="10" ref="C35:I35">C32*C34</f>
        <v>1.4675856970516854</v>
      </c>
      <c r="D35" s="26">
        <f t="shared" si="10"/>
        <v>1.5072114280108886</v>
      </c>
      <c r="E35" s="26">
        <f t="shared" si="10"/>
        <v>1.493336790192686</v>
      </c>
      <c r="F35" s="26">
        <f t="shared" si="10"/>
        <v>1.4554192375093045</v>
      </c>
      <c r="G35" s="26">
        <f t="shared" si="10"/>
        <v>1.530406582364688</v>
      </c>
      <c r="H35" s="26">
        <f t="shared" si="10"/>
        <v>1.651282207808541</v>
      </c>
      <c r="I35" s="26">
        <f t="shared" si="10"/>
        <v>1.8815810745710606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783865.34</v>
      </c>
      <c r="C41" s="29">
        <f aca="true" t="shared" si="13" ref="C41:I41">+C42+C43</f>
        <v>610625.72</v>
      </c>
      <c r="D41" s="29">
        <f t="shared" si="13"/>
        <v>921893.41</v>
      </c>
      <c r="E41" s="29">
        <f t="shared" si="13"/>
        <v>1156003.96</v>
      </c>
      <c r="F41" s="29">
        <f t="shared" si="13"/>
        <v>697658.12</v>
      </c>
      <c r="G41" s="29">
        <f t="shared" si="13"/>
        <v>1149567.97</v>
      </c>
      <c r="H41" s="29">
        <f t="shared" si="13"/>
        <v>643473.3</v>
      </c>
      <c r="I41" s="29">
        <f t="shared" si="13"/>
        <v>511037.42</v>
      </c>
      <c r="J41" s="29">
        <f t="shared" si="12"/>
        <v>6474125.24</v>
      </c>
      <c r="L41" s="43"/>
      <c r="M41" s="43"/>
    </row>
    <row r="42" spans="1:10" ht="15.75">
      <c r="A42" s="17" t="s">
        <v>72</v>
      </c>
      <c r="B42" s="30">
        <f>ROUND(+B7*B35,2)</f>
        <v>783865.34</v>
      </c>
      <c r="C42" s="30">
        <f aca="true" t="shared" si="14" ref="C42:I42">ROUND(+C7*C35,2)</f>
        <v>610625.72</v>
      </c>
      <c r="D42" s="30">
        <f t="shared" si="14"/>
        <v>921893.41</v>
      </c>
      <c r="E42" s="30">
        <f t="shared" si="14"/>
        <v>1156003.96</v>
      </c>
      <c r="F42" s="30">
        <f t="shared" si="14"/>
        <v>697658.12</v>
      </c>
      <c r="G42" s="30">
        <f t="shared" si="14"/>
        <v>1149567.97</v>
      </c>
      <c r="H42" s="30">
        <f t="shared" si="14"/>
        <v>643473.3</v>
      </c>
      <c r="I42" s="30">
        <f t="shared" si="14"/>
        <v>511037.42</v>
      </c>
      <c r="J42" s="30">
        <f>SUM(B42:I42)</f>
        <v>6474125.24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-103548</v>
      </c>
      <c r="C45" s="31">
        <f t="shared" si="16"/>
        <v>-102168</v>
      </c>
      <c r="D45" s="31">
        <f t="shared" si="16"/>
        <v>-112641</v>
      </c>
      <c r="E45" s="31">
        <f t="shared" si="16"/>
        <v>-128475</v>
      </c>
      <c r="F45" s="31">
        <f t="shared" si="16"/>
        <v>-113328</v>
      </c>
      <c r="G45" s="31">
        <f t="shared" si="16"/>
        <v>-133791</v>
      </c>
      <c r="H45" s="31">
        <f t="shared" si="16"/>
        <v>-59469</v>
      </c>
      <c r="I45" s="31">
        <f t="shared" si="16"/>
        <v>-71847</v>
      </c>
      <c r="J45" s="31">
        <f t="shared" si="16"/>
        <v>-825267</v>
      </c>
      <c r="L45" s="43"/>
    </row>
    <row r="46" spans="1:12" ht="15.75">
      <c r="A46" s="17" t="s">
        <v>42</v>
      </c>
      <c r="B46" s="32">
        <f>B47+B48</f>
        <v>-103548</v>
      </c>
      <c r="C46" s="32">
        <f aca="true" t="shared" si="17" ref="C46:I46">C47+C48</f>
        <v>-102168</v>
      </c>
      <c r="D46" s="32">
        <f t="shared" si="17"/>
        <v>-112641</v>
      </c>
      <c r="E46" s="32">
        <f t="shared" si="17"/>
        <v>-128475</v>
      </c>
      <c r="F46" s="32">
        <f t="shared" si="17"/>
        <v>-113328</v>
      </c>
      <c r="G46" s="32">
        <f t="shared" si="17"/>
        <v>-133791</v>
      </c>
      <c r="H46" s="32">
        <f t="shared" si="17"/>
        <v>-59469</v>
      </c>
      <c r="I46" s="32">
        <f t="shared" si="17"/>
        <v>-71847</v>
      </c>
      <c r="J46" s="31">
        <f t="shared" si="12"/>
        <v>-825267</v>
      </c>
      <c r="L46" s="43"/>
    </row>
    <row r="47" spans="1:12" ht="15.75">
      <c r="A47" s="13" t="s">
        <v>67</v>
      </c>
      <c r="B47" s="20">
        <f aca="true" t="shared" si="18" ref="B47:I47">ROUND(-B9*$D$3,2)</f>
        <v>-103548</v>
      </c>
      <c r="C47" s="20">
        <f t="shared" si="18"/>
        <v>-102168</v>
      </c>
      <c r="D47" s="20">
        <f t="shared" si="18"/>
        <v>-112641</v>
      </c>
      <c r="E47" s="20">
        <f t="shared" si="18"/>
        <v>-128475</v>
      </c>
      <c r="F47" s="20">
        <f t="shared" si="18"/>
        <v>-113328</v>
      </c>
      <c r="G47" s="20">
        <f t="shared" si="18"/>
        <v>-133791</v>
      </c>
      <c r="H47" s="20">
        <f t="shared" si="18"/>
        <v>-59469</v>
      </c>
      <c r="I47" s="20">
        <f t="shared" si="18"/>
        <v>-71847</v>
      </c>
      <c r="J47" s="57">
        <f t="shared" si="12"/>
        <v>-825267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680317.34</v>
      </c>
      <c r="C57" s="35">
        <f t="shared" si="21"/>
        <v>508457.72</v>
      </c>
      <c r="D57" s="35">
        <f t="shared" si="21"/>
        <v>809252.41</v>
      </c>
      <c r="E57" s="35">
        <f t="shared" si="21"/>
        <v>1027528.96</v>
      </c>
      <c r="F57" s="35">
        <f t="shared" si="21"/>
        <v>584330.12</v>
      </c>
      <c r="G57" s="35">
        <f t="shared" si="21"/>
        <v>1015776.97</v>
      </c>
      <c r="H57" s="35">
        <f t="shared" si="21"/>
        <v>584004.3</v>
      </c>
      <c r="I57" s="35">
        <f t="shared" si="21"/>
        <v>439190.42</v>
      </c>
      <c r="J57" s="35">
        <f>SUM(B57:I57)</f>
        <v>5648858.24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5648858.220000001</v>
      </c>
      <c r="L60" s="43"/>
    </row>
    <row r="61" spans="1:10" ht="17.25" customHeight="1">
      <c r="A61" s="17" t="s">
        <v>46</v>
      </c>
      <c r="B61" s="45">
        <v>110128.68</v>
      </c>
      <c r="C61" s="45">
        <v>108037.59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218166.27</v>
      </c>
    </row>
    <row r="62" spans="1:10" ht="17.25" customHeight="1">
      <c r="A62" s="17" t="s">
        <v>52</v>
      </c>
      <c r="B62" s="45">
        <v>406366.1</v>
      </c>
      <c r="C62" s="45">
        <v>302302.35</v>
      </c>
      <c r="D62" s="44">
        <v>0</v>
      </c>
      <c r="E62" s="45">
        <v>195578.69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904247.1399999999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145453.79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145453.79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158178.18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158178.18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74471.96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74471.96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47142.95</v>
      </c>
      <c r="E66" s="44">
        <v>0</v>
      </c>
      <c r="F66" s="45">
        <v>83094.41</v>
      </c>
      <c r="G66" s="44">
        <v>0</v>
      </c>
      <c r="H66" s="44">
        <v>0</v>
      </c>
      <c r="I66" s="44">
        <v>0</v>
      </c>
      <c r="J66" s="35">
        <f t="shared" si="22"/>
        <v>130237.36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185803.91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185803.91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95763.1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95763.1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18203.46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18203.46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246292.43</v>
      </c>
      <c r="G70" s="44">
        <v>0</v>
      </c>
      <c r="H70" s="44">
        <v>0</v>
      </c>
      <c r="I70" s="44">
        <v>0</v>
      </c>
      <c r="J70" s="35">
        <f t="shared" si="22"/>
        <v>246292.43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261131.39</v>
      </c>
      <c r="H71" s="45">
        <v>269892.68</v>
      </c>
      <c r="I71" s="44">
        <v>0</v>
      </c>
      <c r="J71" s="32">
        <f t="shared" si="22"/>
        <v>531024.0700000001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269982.03</v>
      </c>
      <c r="H72" s="44">
        <v>0</v>
      </c>
      <c r="I72" s="44">
        <v>0</v>
      </c>
      <c r="J72" s="35">
        <f t="shared" si="22"/>
        <v>269982.03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118531.94</v>
      </c>
      <c r="J73" s="32">
        <f t="shared" si="22"/>
        <v>118531.94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195028.54</v>
      </c>
      <c r="J74" s="35">
        <f t="shared" si="22"/>
        <v>195028.54</v>
      </c>
    </row>
    <row r="75" spans="1:10" ht="17.25" customHeight="1">
      <c r="A75" s="41" t="s">
        <v>65</v>
      </c>
      <c r="B75" s="39">
        <v>163822.56</v>
      </c>
      <c r="C75" s="39">
        <v>98117.78</v>
      </c>
      <c r="D75" s="39">
        <v>384005.52</v>
      </c>
      <c r="E75" s="39">
        <v>532179.78</v>
      </c>
      <c r="F75" s="39">
        <v>254943.28</v>
      </c>
      <c r="G75" s="39">
        <v>484663.55</v>
      </c>
      <c r="H75" s="39">
        <v>314111.63</v>
      </c>
      <c r="I75" s="39">
        <v>125629.94</v>
      </c>
      <c r="J75" s="39">
        <f>SUM(B75:I75)</f>
        <v>2357474.04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1.5906148952529413</v>
      </c>
      <c r="C79" s="55">
        <v>1.5551180520698178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1.4755647551208366</v>
      </c>
      <c r="C80" s="55">
        <v>1.4378180014557824</v>
      </c>
      <c r="D80" s="55"/>
      <c r="E80" s="55">
        <v>1.5246702551547011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1.4113324001574736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1.4854697218771307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1.7772420481469204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1.691590095314943</v>
      </c>
      <c r="E84" s="55">
        <v>0</v>
      </c>
      <c r="F84" s="55">
        <v>1.49905097106985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1.4709546926736166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1.4693282267818115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1.45574356048971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1.4457909064286534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1.4717880645810988</v>
      </c>
      <c r="H89" s="55">
        <v>1.6512822282841606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1.6076229508196722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1.8401382608347674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1.9057150847102144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2014-05-12T17:08:03Z</dcterms:modified>
  <cp:category/>
  <cp:version/>
  <cp:contentType/>
  <cp:contentStatus/>
</cp:coreProperties>
</file>