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<sst xmlns="http://schemas.openxmlformats.org/spreadsheetml/2006/main" count="98" uniqueCount="98">
  <si>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</si>
  <si>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</si>
  <si>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</si>
  <si>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</si>
  <si>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</si>
  <si>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</si>
  <si>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</si>
  <si>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</si>
  <si>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</si>
  <si>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</si>
  <si>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</si>
  <si>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</si>
  <si>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</si>
  <si>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</si>
  <si>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</si>
  <si>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</si>
  <si>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</si>
  <si>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</si>
  <si>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</si>
  <si>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</si>
  <si>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</si>
  <si>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</si>
  <si>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</si>
  <si>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</si>
  <si>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</si>
  <si>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</si>
  <si>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</si>
  <si>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</si>
  <si>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</si>
  <si>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</si>
  <si>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</si>
  <si>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</si>
  <si>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</si>
  <si>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</si>
  <si>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</si>
  <si>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</si>
  <si>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</si>
  <si>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</si>
  <si>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</si>
  <si>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</si>
  <si>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</si>
  <si>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</si>
  <si>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</si>
  <si>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</si>
  <si>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</si>
  <si>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</si>
  <si>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</si>
  <si>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</si>
  <si>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</si>
  <si>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</si>
  <si>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</si>
  <si>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</si>
  <si>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</si>
  <si>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</si>
  <si>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</si>
  <si>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</si>
  <si>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</si>
  <si>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</si>
  <si>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</si>
  <si>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</si>
  <si>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</si>
  <si>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</si>
  <si>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</si>
  <si>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</si>
  <si>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</si>
  <si>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</si>
  <si>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</si>
  <si>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</si>
  <si>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</si>
  <si>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</si>
  <si>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</si>
  <si>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</si>
  <si>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</si>
  <si>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</si>
  <si>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</si>
  <si>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</si>
  <si>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</si>
  <si>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</si>
  <si>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</si>
  <si>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</si>
  <si>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</si>
  <si>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</si>
  <si>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</si>
  <si>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</si>
  <si>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</si>
  <si>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</si>
  <si>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</si>
  <si>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</si>
  <si>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</si>
  <si>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</si>
  <si>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</si>
  <si>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</si>
  <si>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</si>
  <si>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</si>
  <si>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</si>
  <si>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</si>
  <si>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</si>
  <si>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05/05/14 - VENCIMENTO 12/05/14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</si>
</sst>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507542</v>
      </c>
      <c r="C7" s="10">
        <f aca="true" t="shared" si="0" ref="C7:I7">C8+C20+C24</f>
        <v>400192</v>
      </c>
      <c r="D7" s="10">
        <f t="shared" si="0"/>
        <v>592498</v>
      </c>
      <c r="E7" s="10">
        <f t="shared" si="0"/>
        <v>736968</v>
      </c>
      <c r="F7" s="10">
        <f t="shared" si="0"/>
        <v>463819</v>
      </c>
      <c r="G7" s="10">
        <f t="shared" si="0"/>
        <v>737801</v>
      </c>
      <c r="H7" s="10">
        <f t="shared" si="0"/>
        <v>385504</v>
      </c>
      <c r="I7" s="10">
        <f t="shared" si="0"/>
        <v>265099</v>
      </c>
      <c r="J7" s="10">
        <f>+J8+J20+J24</f>
        <v>4089423</v>
      </c>
      <c r="L7" s="42"/>
    </row>
    <row r="8" spans="1:10" ht="15.75">
      <c r="A8" s="11" t="s">
        <v>96</v>
      </c>
      <c r="B8" s="12">
        <f>+B9+B12+B16</f>
        <v>283024</v>
      </c>
      <c r="C8" s="12">
        <f aca="true" t="shared" si="1" ref="C8:I8">+C9+C12+C16</f>
        <v>238146</v>
      </c>
      <c r="D8" s="12">
        <f t="shared" si="1"/>
        <v>374586</v>
      </c>
      <c r="E8" s="12">
        <f t="shared" si="1"/>
        <v>432996</v>
      </c>
      <c r="F8" s="12">
        <f t="shared" si="1"/>
        <v>266216</v>
      </c>
      <c r="G8" s="12">
        <f t="shared" si="1"/>
        <v>429985</v>
      </c>
      <c r="H8" s="12">
        <f t="shared" si="1"/>
        <v>207482</v>
      </c>
      <c r="I8" s="12">
        <f t="shared" si="1"/>
        <v>160773</v>
      </c>
      <c r="J8" s="12">
        <f>SUM(B8:I8)</f>
        <v>2393208</v>
      </c>
    </row>
    <row r="9" spans="1:10" ht="15.75">
      <c r="A9" s="13" t="s">
        <v>22</v>
      </c>
      <c r="B9" s="14">
        <v>36951</v>
      </c>
      <c r="C9" s="14">
        <v>35506</v>
      </c>
      <c r="D9" s="14">
        <v>40447</v>
      </c>
      <c r="E9" s="14">
        <v>46029</v>
      </c>
      <c r="F9" s="14">
        <v>39753</v>
      </c>
      <c r="G9" s="14">
        <v>48367</v>
      </c>
      <c r="H9" s="14">
        <v>21972</v>
      </c>
      <c r="I9" s="14">
        <v>25264</v>
      </c>
      <c r="J9" s="12">
        <f aca="true" t="shared" si="2" ref="J9:J19">SUM(B9:I9)</f>
        <v>294289</v>
      </c>
    </row>
    <row r="10" spans="1:10" ht="15.75">
      <c r="A10" s="15" t="s">
        <v>23</v>
      </c>
      <c r="B10" s="14">
        <f>+B9-B11</f>
        <v>36951</v>
      </c>
      <c r="C10" s="14">
        <f aca="true" t="shared" si="3" ref="C10:I10">+C9-C11</f>
        <v>35506</v>
      </c>
      <c r="D10" s="14">
        <f t="shared" si="3"/>
        <v>40447</v>
      </c>
      <c r="E10" s="14">
        <f t="shared" si="3"/>
        <v>46029</v>
      </c>
      <c r="F10" s="14">
        <f t="shared" si="3"/>
        <v>39753</v>
      </c>
      <c r="G10" s="14">
        <f t="shared" si="3"/>
        <v>48367</v>
      </c>
      <c r="H10" s="14">
        <f t="shared" si="3"/>
        <v>21972</v>
      </c>
      <c r="I10" s="14">
        <f t="shared" si="3"/>
        <v>25264</v>
      </c>
      <c r="J10" s="12">
        <f t="shared" si="2"/>
        <v>294289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240213</v>
      </c>
      <c r="C12" s="14">
        <f aca="true" t="shared" si="4" ref="C12:I12">C13+C14+C15</f>
        <v>197863</v>
      </c>
      <c r="D12" s="14">
        <f t="shared" si="4"/>
        <v>327862</v>
      </c>
      <c r="E12" s="14">
        <f t="shared" si="4"/>
        <v>378437</v>
      </c>
      <c r="F12" s="14">
        <f t="shared" si="4"/>
        <v>220959</v>
      </c>
      <c r="G12" s="14">
        <f t="shared" si="4"/>
        <v>374137</v>
      </c>
      <c r="H12" s="14">
        <f t="shared" si="4"/>
        <v>181699</v>
      </c>
      <c r="I12" s="14">
        <f t="shared" si="4"/>
        <v>133318</v>
      </c>
      <c r="J12" s="12">
        <f t="shared" si="2"/>
        <v>2054488</v>
      </c>
    </row>
    <row r="13" spans="1:10" ht="15.75">
      <c r="A13" s="15" t="s">
        <v>25</v>
      </c>
      <c r="B13" s="14">
        <v>104810</v>
      </c>
      <c r="C13" s="14">
        <v>87703</v>
      </c>
      <c r="D13" s="14">
        <v>144698</v>
      </c>
      <c r="E13" s="14">
        <v>168655</v>
      </c>
      <c r="F13" s="14">
        <v>101792</v>
      </c>
      <c r="G13" s="14">
        <v>171430</v>
      </c>
      <c r="H13" s="14">
        <v>82574</v>
      </c>
      <c r="I13" s="14">
        <v>59737</v>
      </c>
      <c r="J13" s="12">
        <f t="shared" si="2"/>
        <v>921399</v>
      </c>
    </row>
    <row r="14" spans="1:10" ht="15.75">
      <c r="A14" s="15" t="s">
        <v>26</v>
      </c>
      <c r="B14" s="14">
        <v>108207</v>
      </c>
      <c r="C14" s="14">
        <v>84325</v>
      </c>
      <c r="D14" s="14">
        <v>148073</v>
      </c>
      <c r="E14" s="14">
        <v>165373</v>
      </c>
      <c r="F14" s="14">
        <v>93713</v>
      </c>
      <c r="G14" s="14">
        <v>163387</v>
      </c>
      <c r="H14" s="14">
        <v>79259</v>
      </c>
      <c r="I14" s="14">
        <v>60967</v>
      </c>
      <c r="J14" s="12">
        <f t="shared" si="2"/>
        <v>903304</v>
      </c>
    </row>
    <row r="15" spans="1:10" ht="15.75">
      <c r="A15" s="15" t="s">
        <v>27</v>
      </c>
      <c r="B15" s="14">
        <v>27196</v>
      </c>
      <c r="C15" s="14">
        <v>25835</v>
      </c>
      <c r="D15" s="14">
        <v>35091</v>
      </c>
      <c r="E15" s="14">
        <v>44409</v>
      </c>
      <c r="F15" s="14">
        <v>25454</v>
      </c>
      <c r="G15" s="14">
        <v>39320</v>
      </c>
      <c r="H15" s="14">
        <v>19866</v>
      </c>
      <c r="I15" s="14">
        <v>12614</v>
      </c>
      <c r="J15" s="12">
        <f t="shared" si="2"/>
        <v>229785</v>
      </c>
    </row>
    <row r="16" spans="1:10" ht="15.75">
      <c r="A16" s="16" t="s">
        <v>95</v>
      </c>
      <c r="B16" s="14">
        <f>B17+B18+B19</f>
        <v>5860</v>
      </c>
      <c r="C16" s="14">
        <f aca="true" t="shared" si="5" ref="C16:I16">C17+C18+C19</f>
        <v>4777</v>
      </c>
      <c r="D16" s="14">
        <f t="shared" si="5"/>
        <v>6277</v>
      </c>
      <c r="E16" s="14">
        <f t="shared" si="5"/>
        <v>8530</v>
      </c>
      <c r="F16" s="14">
        <f t="shared" si="5"/>
        <v>5504</v>
      </c>
      <c r="G16" s="14">
        <f t="shared" si="5"/>
        <v>7481</v>
      </c>
      <c r="H16" s="14">
        <f t="shared" si="5"/>
        <v>3811</v>
      </c>
      <c r="I16" s="14">
        <f t="shared" si="5"/>
        <v>2191</v>
      </c>
      <c r="J16" s="12">
        <f t="shared" si="2"/>
        <v>44431</v>
      </c>
    </row>
    <row r="17" spans="1:10" ht="15.75">
      <c r="A17" s="15" t="s">
        <v>92</v>
      </c>
      <c r="B17" s="14">
        <v>2186</v>
      </c>
      <c r="C17" s="14">
        <v>1842</v>
      </c>
      <c r="D17" s="14">
        <v>2399</v>
      </c>
      <c r="E17" s="14">
        <v>3298</v>
      </c>
      <c r="F17" s="14">
        <v>2229</v>
      </c>
      <c r="G17" s="14">
        <v>3211</v>
      </c>
      <c r="H17" s="14">
        <v>1756</v>
      </c>
      <c r="I17" s="14">
        <v>1033</v>
      </c>
      <c r="J17" s="12">
        <f t="shared" si="2"/>
        <v>17954</v>
      </c>
    </row>
    <row r="18" spans="1:10" ht="15.75">
      <c r="A18" s="15" t="s">
        <v>93</v>
      </c>
      <c r="B18" s="14">
        <v>108</v>
      </c>
      <c r="C18" s="14">
        <v>116</v>
      </c>
      <c r="D18" s="14">
        <v>169</v>
      </c>
      <c r="E18" s="14">
        <v>215</v>
      </c>
      <c r="F18" s="14">
        <v>158</v>
      </c>
      <c r="G18" s="14">
        <v>246</v>
      </c>
      <c r="H18" s="14">
        <v>96</v>
      </c>
      <c r="I18" s="14">
        <v>73</v>
      </c>
      <c r="J18" s="12">
        <f t="shared" si="2"/>
        <v>1181</v>
      </c>
    </row>
    <row r="19" spans="1:10" ht="15.75">
      <c r="A19" s="15" t="s">
        <v>94</v>
      </c>
      <c r="B19" s="14">
        <v>3566</v>
      </c>
      <c r="C19" s="14">
        <v>2819</v>
      </c>
      <c r="D19" s="14">
        <v>3709</v>
      </c>
      <c r="E19" s="14">
        <v>5017</v>
      </c>
      <c r="F19" s="14">
        <v>3117</v>
      </c>
      <c r="G19" s="14">
        <v>4024</v>
      </c>
      <c r="H19" s="14">
        <v>1959</v>
      </c>
      <c r="I19" s="14">
        <v>1085</v>
      </c>
      <c r="J19" s="12">
        <f t="shared" si="2"/>
        <v>25296</v>
      </c>
    </row>
    <row r="20" spans="1:10" ht="15.75">
      <c r="A20" s="17" t="s">
        <v>28</v>
      </c>
      <c r="B20" s="18">
        <f>B21+B22+B23</f>
        <v>165448</v>
      </c>
      <c r="C20" s="18">
        <f aca="true" t="shared" si="6" ref="C20:I20">C21+C22+C23</f>
        <v>112735</v>
      </c>
      <c r="D20" s="18">
        <f t="shared" si="6"/>
        <v>141023</v>
      </c>
      <c r="E20" s="18">
        <f t="shared" si="6"/>
        <v>200200</v>
      </c>
      <c r="F20" s="18">
        <f t="shared" si="6"/>
        <v>137078</v>
      </c>
      <c r="G20" s="18">
        <f t="shared" si="6"/>
        <v>225905</v>
      </c>
      <c r="H20" s="18">
        <f t="shared" si="6"/>
        <v>142133</v>
      </c>
      <c r="I20" s="18">
        <f t="shared" si="6"/>
        <v>85511</v>
      </c>
      <c r="J20" s="12">
        <f aca="true" t="shared" si="7" ref="J20:J26">SUM(B20:I20)</f>
        <v>1210033</v>
      </c>
    </row>
    <row r="21" spans="1:10" ht="18.75" customHeight="1">
      <c r="A21" s="13" t="s">
        <v>29</v>
      </c>
      <c r="B21" s="14">
        <v>81855</v>
      </c>
      <c r="C21" s="14">
        <v>58941</v>
      </c>
      <c r="D21" s="14">
        <v>73941</v>
      </c>
      <c r="E21" s="14">
        <v>104111</v>
      </c>
      <c r="F21" s="14">
        <v>74202</v>
      </c>
      <c r="G21" s="14">
        <v>119205</v>
      </c>
      <c r="H21" s="14">
        <v>72640</v>
      </c>
      <c r="I21" s="14">
        <v>44179</v>
      </c>
      <c r="J21" s="12">
        <f t="shared" si="7"/>
        <v>629074</v>
      </c>
    </row>
    <row r="22" spans="1:10" ht="18.75" customHeight="1">
      <c r="A22" s="13" t="s">
        <v>30</v>
      </c>
      <c r="B22" s="14">
        <v>67734</v>
      </c>
      <c r="C22" s="14">
        <v>42186</v>
      </c>
      <c r="D22" s="14">
        <v>53261</v>
      </c>
      <c r="E22" s="14">
        <v>75363</v>
      </c>
      <c r="F22" s="14">
        <v>50760</v>
      </c>
      <c r="G22" s="14">
        <v>86633</v>
      </c>
      <c r="H22" s="14">
        <v>57397</v>
      </c>
      <c r="I22" s="14">
        <v>35030</v>
      </c>
      <c r="J22" s="12">
        <f t="shared" si="7"/>
        <v>468364</v>
      </c>
    </row>
    <row r="23" spans="1:10" ht="18.75" customHeight="1">
      <c r="A23" s="13" t="s">
        <v>31</v>
      </c>
      <c r="B23" s="14">
        <v>15859</v>
      </c>
      <c r="C23" s="14">
        <v>11608</v>
      </c>
      <c r="D23" s="14">
        <v>13821</v>
      </c>
      <c r="E23" s="14">
        <v>20726</v>
      </c>
      <c r="F23" s="14">
        <v>12116</v>
      </c>
      <c r="G23" s="14">
        <v>20067</v>
      </c>
      <c r="H23" s="14">
        <v>12096</v>
      </c>
      <c r="I23" s="14">
        <v>6302</v>
      </c>
      <c r="J23" s="12">
        <f t="shared" si="7"/>
        <v>112595</v>
      </c>
    </row>
    <row r="24" spans="1:10" ht="18.75" customHeight="1">
      <c r="A24" s="17" t="s">
        <v>32</v>
      </c>
      <c r="B24" s="14">
        <f>B25+B26</f>
        <v>59070</v>
      </c>
      <c r="C24" s="14">
        <f aca="true" t="shared" si="8" ref="C24:I24">C25+C26</f>
        <v>49311</v>
      </c>
      <c r="D24" s="14">
        <f t="shared" si="8"/>
        <v>76889</v>
      </c>
      <c r="E24" s="14">
        <f t="shared" si="8"/>
        <v>103772</v>
      </c>
      <c r="F24" s="14">
        <f t="shared" si="8"/>
        <v>60525</v>
      </c>
      <c r="G24" s="14">
        <f t="shared" si="8"/>
        <v>81911</v>
      </c>
      <c r="H24" s="14">
        <f t="shared" si="8"/>
        <v>35889</v>
      </c>
      <c r="I24" s="14">
        <f t="shared" si="8"/>
        <v>18815</v>
      </c>
      <c r="J24" s="12">
        <f t="shared" si="7"/>
        <v>486182</v>
      </c>
    </row>
    <row r="25" spans="1:10" ht="18.75" customHeight="1">
      <c r="A25" s="13" t="s">
        <v>33</v>
      </c>
      <c r="B25" s="14">
        <v>37805</v>
      </c>
      <c r="C25" s="14">
        <v>31559</v>
      </c>
      <c r="D25" s="14">
        <v>49209</v>
      </c>
      <c r="E25" s="14">
        <v>66414</v>
      </c>
      <c r="F25" s="14">
        <v>38736</v>
      </c>
      <c r="G25" s="14">
        <v>52423</v>
      </c>
      <c r="H25" s="14">
        <v>22969</v>
      </c>
      <c r="I25" s="14">
        <v>12042</v>
      </c>
      <c r="J25" s="12">
        <f t="shared" si="7"/>
        <v>311157</v>
      </c>
    </row>
    <row r="26" spans="1:10" ht="18.75" customHeight="1">
      <c r="A26" s="13" t="s">
        <v>34</v>
      </c>
      <c r="B26" s="14">
        <v>21265</v>
      </c>
      <c r="C26" s="14">
        <v>17752</v>
      </c>
      <c r="D26" s="14">
        <v>27680</v>
      </c>
      <c r="E26" s="14">
        <v>37358</v>
      </c>
      <c r="F26" s="14">
        <v>21789</v>
      </c>
      <c r="G26" s="14">
        <v>29488</v>
      </c>
      <c r="H26" s="14">
        <v>12920</v>
      </c>
      <c r="I26" s="14">
        <v>6773</v>
      </c>
      <c r="J26" s="12">
        <f t="shared" si="7"/>
        <v>175025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0.9564624362121756</v>
      </c>
      <c r="C32" s="23">
        <f aca="true" t="shared" si="9" ref="C32:I32">(((+C$8+C$20)*C$29)+(C$24*C$30))/C$7</f>
        <v>0.9539456178534302</v>
      </c>
      <c r="D32" s="23">
        <f t="shared" si="9"/>
        <v>0.970126738318104</v>
      </c>
      <c r="E32" s="23">
        <f t="shared" si="9"/>
        <v>0.9616537277059519</v>
      </c>
      <c r="F32" s="23">
        <f t="shared" si="9"/>
        <v>0.962626886781266</v>
      </c>
      <c r="G32" s="23">
        <f t="shared" si="9"/>
        <v>0.9656946805439408</v>
      </c>
      <c r="H32" s="23">
        <f t="shared" si="9"/>
        <v>0.9099575065368971</v>
      </c>
      <c r="I32" s="23">
        <f t="shared" si="9"/>
        <v>0.9798075703793676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1.4962898352103275</v>
      </c>
      <c r="C35" s="26">
        <f aca="true" t="shared" si="10" ref="C35:I35">C32*C34</f>
        <v>1.4673591493821465</v>
      </c>
      <c r="D35" s="26">
        <f t="shared" si="10"/>
        <v>1.5075769513463337</v>
      </c>
      <c r="E35" s="26">
        <f t="shared" si="10"/>
        <v>1.4936405698728845</v>
      </c>
      <c r="F35" s="26">
        <f t="shared" si="10"/>
        <v>1.4551068020585616</v>
      </c>
      <c r="G35" s="26">
        <f t="shared" si="10"/>
        <v>1.5300466518538198</v>
      </c>
      <c r="H35" s="26">
        <f t="shared" si="10"/>
        <v>1.6521188488683904</v>
      </c>
      <c r="I35" s="26">
        <f t="shared" si="10"/>
        <v>1.8817204389135755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759429.94</v>
      </c>
      <c r="C41" s="29">
        <f aca="true" t="shared" si="13" ref="C41:I41">+C42+C43</f>
        <v>587225.39</v>
      </c>
      <c r="D41" s="29">
        <f t="shared" si="13"/>
        <v>893236.33</v>
      </c>
      <c r="E41" s="29">
        <f t="shared" si="13"/>
        <v>1100765.3</v>
      </c>
      <c r="F41" s="29">
        <f t="shared" si="13"/>
        <v>674906.18</v>
      </c>
      <c r="G41" s="29">
        <f t="shared" si="13"/>
        <v>1128869.95</v>
      </c>
      <c r="H41" s="29">
        <f t="shared" si="13"/>
        <v>636898.42</v>
      </c>
      <c r="I41" s="29">
        <f t="shared" si="13"/>
        <v>498842.21</v>
      </c>
      <c r="J41" s="29">
        <f t="shared" si="12"/>
        <v>6280173.72</v>
      </c>
      <c r="L41" s="43"/>
      <c r="M41" s="43"/>
    </row>
    <row r="42" spans="1:10" ht="15.75">
      <c r="A42" s="17" t="s">
        <v>72</v>
      </c>
      <c r="B42" s="30">
        <f>ROUND(+B7*B35,2)</f>
        <v>759429.94</v>
      </c>
      <c r="C42" s="30">
        <f aca="true" t="shared" si="14" ref="C42:I42">ROUND(+C7*C35,2)</f>
        <v>587225.39</v>
      </c>
      <c r="D42" s="30">
        <f t="shared" si="14"/>
        <v>893236.33</v>
      </c>
      <c r="E42" s="30">
        <f t="shared" si="14"/>
        <v>1100765.3</v>
      </c>
      <c r="F42" s="30">
        <f t="shared" si="14"/>
        <v>674906.18</v>
      </c>
      <c r="G42" s="30">
        <f t="shared" si="14"/>
        <v>1128869.95</v>
      </c>
      <c r="H42" s="30">
        <f t="shared" si="14"/>
        <v>636898.42</v>
      </c>
      <c r="I42" s="30">
        <f t="shared" si="14"/>
        <v>498842.21</v>
      </c>
      <c r="J42" s="30">
        <f>SUM(B42:I42)</f>
        <v>6280173.72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-110853</v>
      </c>
      <c r="C45" s="31">
        <f t="shared" si="16"/>
        <v>-106518</v>
      </c>
      <c r="D45" s="31">
        <f t="shared" si="16"/>
        <v>-121341</v>
      </c>
      <c r="E45" s="31">
        <f t="shared" si="16"/>
        <v>-138087</v>
      </c>
      <c r="F45" s="31">
        <f t="shared" si="16"/>
        <v>-119259</v>
      </c>
      <c r="G45" s="31">
        <f t="shared" si="16"/>
        <v>-145101</v>
      </c>
      <c r="H45" s="31">
        <f t="shared" si="16"/>
        <v>-65916</v>
      </c>
      <c r="I45" s="31">
        <f t="shared" si="16"/>
        <v>-75792</v>
      </c>
      <c r="J45" s="31">
        <f t="shared" si="16"/>
        <v>-882867</v>
      </c>
      <c r="L45" s="43"/>
    </row>
    <row r="46" spans="1:12" ht="15.75">
      <c r="A46" s="17" t="s">
        <v>42</v>
      </c>
      <c r="B46" s="32">
        <f>B47+B48</f>
        <v>-110853</v>
      </c>
      <c r="C46" s="32">
        <f aca="true" t="shared" si="17" ref="C46:I46">C47+C48</f>
        <v>-106518</v>
      </c>
      <c r="D46" s="32">
        <f t="shared" si="17"/>
        <v>-121341</v>
      </c>
      <c r="E46" s="32">
        <f t="shared" si="17"/>
        <v>-138087</v>
      </c>
      <c r="F46" s="32">
        <f t="shared" si="17"/>
        <v>-119259</v>
      </c>
      <c r="G46" s="32">
        <f t="shared" si="17"/>
        <v>-145101</v>
      </c>
      <c r="H46" s="32">
        <f t="shared" si="17"/>
        <v>-65916</v>
      </c>
      <c r="I46" s="32">
        <f t="shared" si="17"/>
        <v>-75792</v>
      </c>
      <c r="J46" s="31">
        <f t="shared" si="12"/>
        <v>-882867</v>
      </c>
      <c r="L46" s="43"/>
    </row>
    <row r="47" spans="1:12" ht="15.75">
      <c r="A47" s="13" t="s">
        <v>67</v>
      </c>
      <c r="B47" s="20">
        <f aca="true" t="shared" si="18" ref="B47:I47">ROUND(-B9*$D$3,2)</f>
        <v>-110853</v>
      </c>
      <c r="C47" s="20">
        <f t="shared" si="18"/>
        <v>-106518</v>
      </c>
      <c r="D47" s="20">
        <f t="shared" si="18"/>
        <v>-121341</v>
      </c>
      <c r="E47" s="20">
        <f t="shared" si="18"/>
        <v>-138087</v>
      </c>
      <c r="F47" s="20">
        <f t="shared" si="18"/>
        <v>-119259</v>
      </c>
      <c r="G47" s="20">
        <f t="shared" si="18"/>
        <v>-145101</v>
      </c>
      <c r="H47" s="20">
        <f t="shared" si="18"/>
        <v>-65916</v>
      </c>
      <c r="I47" s="20">
        <f t="shared" si="18"/>
        <v>-75792</v>
      </c>
      <c r="J47" s="57">
        <f t="shared" si="12"/>
        <v>-882867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648576.94</v>
      </c>
      <c r="C57" s="35">
        <f t="shared" si="21"/>
        <v>480707.39</v>
      </c>
      <c r="D57" s="35">
        <f t="shared" si="21"/>
        <v>771895.33</v>
      </c>
      <c r="E57" s="35">
        <f t="shared" si="21"/>
        <v>962678.3</v>
      </c>
      <c r="F57" s="35">
        <f t="shared" si="21"/>
        <v>555647.18</v>
      </c>
      <c r="G57" s="35">
        <f t="shared" si="21"/>
        <v>983768.95</v>
      </c>
      <c r="H57" s="35">
        <f t="shared" si="21"/>
        <v>570982.42</v>
      </c>
      <c r="I57" s="35">
        <f t="shared" si="21"/>
        <v>423050.21</v>
      </c>
      <c r="J57" s="35">
        <f>SUM(B57:I57)</f>
        <v>5397306.72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5397306.74</v>
      </c>
      <c r="L60" s="43"/>
    </row>
    <row r="61" spans="1:10" ht="17.25" customHeight="1">
      <c r="A61" s="17" t="s">
        <v>46</v>
      </c>
      <c r="B61" s="45">
        <v>123718.3</v>
      </c>
      <c r="C61" s="45">
        <v>123976.89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247695.19</v>
      </c>
    </row>
    <row r="62" spans="1:10" ht="17.25" customHeight="1">
      <c r="A62" s="17" t="s">
        <v>52</v>
      </c>
      <c r="B62" s="45">
        <v>524858.64</v>
      </c>
      <c r="C62" s="45">
        <v>356730.51</v>
      </c>
      <c r="D62" s="44">
        <v>0</v>
      </c>
      <c r="E62" s="45">
        <v>424411.72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1306000.87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304036.67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304036.67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295733.73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295733.73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120031.97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120031.97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52092.96</v>
      </c>
      <c r="E66" s="44">
        <v>0</v>
      </c>
      <c r="F66" s="45">
        <v>100661.44</v>
      </c>
      <c r="G66" s="44">
        <v>0</v>
      </c>
      <c r="H66" s="44">
        <v>0</v>
      </c>
      <c r="I66" s="44">
        <v>0</v>
      </c>
      <c r="J66" s="35">
        <f t="shared" si="22"/>
        <v>152754.4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332905.04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332905.04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174807.37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174807.37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30554.17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30554.17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454985.75</v>
      </c>
      <c r="G70" s="44">
        <v>0</v>
      </c>
      <c r="H70" s="44">
        <v>0</v>
      </c>
      <c r="I70" s="44">
        <v>0</v>
      </c>
      <c r="J70" s="35">
        <f t="shared" si="22"/>
        <v>454985.75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556073.36</v>
      </c>
      <c r="H71" s="45">
        <v>570982.42</v>
      </c>
      <c r="I71" s="44">
        <v>0</v>
      </c>
      <c r="J71" s="32">
        <f t="shared" si="22"/>
        <v>1127055.78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427695.59</v>
      </c>
      <c r="H72" s="44">
        <v>0</v>
      </c>
      <c r="I72" s="44">
        <v>0</v>
      </c>
      <c r="J72" s="35">
        <f t="shared" si="22"/>
        <v>427695.59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149450.55</v>
      </c>
      <c r="J73" s="32">
        <f t="shared" si="22"/>
        <v>149450.55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273599.66</v>
      </c>
      <c r="J74" s="35">
        <f t="shared" si="22"/>
        <v>273599.66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1.5897958742611384</v>
      </c>
      <c r="C79" s="55">
        <v>1.5557650105162903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1.4754389507495163</v>
      </c>
      <c r="C80" s="55">
        <v>1.4375960600676028</v>
      </c>
      <c r="D80" s="55"/>
      <c r="E80" s="55">
        <v>1.5252632744833088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1.4113447206350362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1.4866641258945335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1.7877011180447218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1.6898118668596238</v>
      </c>
      <c r="E84" s="55">
        <v>0</v>
      </c>
      <c r="F84" s="55">
        <v>1.4990396218946056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1.4712518649846058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1.469716505638479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1.4560400234938748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1.4454805549130518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1.471369146587036</v>
      </c>
      <c r="H89" s="55">
        <v>1.6521188366398276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1.608288707983858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1.8402745556982478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1.9054642435461573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2014-05-09T19:05:12Z</dcterms:modified>
  <cp:category/>
  <cp:version/>
  <cp:contentType/>
  <cp:contentStatus/>
</cp:coreProperties>
</file>