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<sst xmlns="http://schemas.openxmlformats.org/spreadsheetml/2006/main" count="98" uniqueCount="98">
  <si>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</si>
  <si>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</si>
  <si>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</si>
  <si>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</si>
  <si>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</si>
  <si>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</si>
  <si>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</si>
  <si>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</si>
  <si>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</si>
  <si>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</si>
  <si>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</si>
  <si>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</si>
  <si>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</si>
  <si>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</si>
  <si>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</si>
  <si>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</si>
  <si>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</si>
  <si>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</si>
  <si>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</si>
  <si>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</si>
  <si>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</si>
  <si>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</si>
  <si>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</si>
  <si>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</si>
  <si>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</si>
  <si>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</si>
  <si>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</si>
  <si>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</si>
  <si>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</si>
  <si>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</si>
  <si>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</si>
  <si>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</si>
  <si>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</si>
  <si>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</si>
  <si>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</si>
  <si>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</si>
  <si>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</si>
  <si>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</si>
  <si>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</si>
  <si>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</si>
  <si>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</si>
  <si>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</si>
  <si>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</si>
  <si>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</si>
  <si>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</si>
  <si>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</si>
  <si>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</si>
  <si>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</si>
  <si>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</si>
  <si>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</si>
  <si>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</si>
  <si>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</si>
  <si>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</si>
  <si>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</si>
  <si>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</si>
  <si>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</si>
  <si>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</si>
  <si>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</si>
  <si>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</si>
  <si>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</si>
  <si>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</si>
  <si>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</si>
  <si>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</si>
  <si>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</si>
  <si>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</si>
  <si>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</si>
  <si>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</si>
  <si>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</si>
  <si>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</si>
  <si>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</si>
  <si>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</si>
  <si>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</si>
  <si>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</si>
  <si>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</si>
  <si>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</si>
  <si>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</si>
  <si>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</si>
  <si>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</si>
  <si>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</si>
  <si>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</si>
  <si>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</si>
  <si>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</si>
  <si>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</si>
  <si>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</si>
  <si>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</si>
  <si>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</si>
  <si>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</si>
  <si>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</si>
  <si>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</si>
  <si>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</si>
  <si>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</si>
  <si>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</si>
  <si>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</si>
  <si>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</si>
  <si>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</si>
  <si>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</si>
  <si>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</si>
  <si>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04/05/14 - VENCIMENTO 09/05/14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</si>
</sst>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220969</v>
      </c>
      <c r="C7" s="10">
        <f aca="true" t="shared" si="0" ref="C7:I7">C8+C20+C24</f>
        <v>157184</v>
      </c>
      <c r="D7" s="10">
        <f t="shared" si="0"/>
        <v>255372</v>
      </c>
      <c r="E7" s="10">
        <f t="shared" si="0"/>
        <v>315313</v>
      </c>
      <c r="F7" s="10">
        <f t="shared" si="0"/>
        <v>176038</v>
      </c>
      <c r="G7" s="10">
        <f t="shared" si="0"/>
        <v>346121</v>
      </c>
      <c r="H7" s="10">
        <f t="shared" si="0"/>
        <v>202768</v>
      </c>
      <c r="I7" s="10">
        <f t="shared" si="0"/>
        <v>102931</v>
      </c>
      <c r="J7" s="10">
        <f>+J8+J20+J24</f>
        <v>1776696</v>
      </c>
      <c r="L7" s="42"/>
    </row>
    <row r="8" spans="1:10" ht="15.75">
      <c r="A8" s="11" t="s">
        <v>96</v>
      </c>
      <c r="B8" s="12">
        <f>+B9+B12+B16</f>
        <v>123080</v>
      </c>
      <c r="C8" s="12">
        <f aca="true" t="shared" si="1" ref="C8:I8">+C9+C12+C16</f>
        <v>92148</v>
      </c>
      <c r="D8" s="12">
        <f t="shared" si="1"/>
        <v>155491</v>
      </c>
      <c r="E8" s="12">
        <f t="shared" si="1"/>
        <v>178134</v>
      </c>
      <c r="F8" s="12">
        <f t="shared" si="1"/>
        <v>101316</v>
      </c>
      <c r="G8" s="12">
        <f t="shared" si="1"/>
        <v>195959</v>
      </c>
      <c r="H8" s="12">
        <f t="shared" si="1"/>
        <v>109900</v>
      </c>
      <c r="I8" s="12">
        <f t="shared" si="1"/>
        <v>62087</v>
      </c>
      <c r="J8" s="12">
        <f>SUM(B8:I8)</f>
        <v>1018115</v>
      </c>
    </row>
    <row r="9" spans="1:10" ht="15.75">
      <c r="A9" s="13" t="s">
        <v>22</v>
      </c>
      <c r="B9" s="14">
        <v>22973</v>
      </c>
      <c r="C9" s="14">
        <v>20440</v>
      </c>
      <c r="D9" s="14">
        <v>26877</v>
      </c>
      <c r="E9" s="14">
        <v>28427</v>
      </c>
      <c r="F9" s="14">
        <v>21734</v>
      </c>
      <c r="G9" s="14">
        <v>31472</v>
      </c>
      <c r="H9" s="14">
        <v>15623</v>
      </c>
      <c r="I9" s="14">
        <v>11977</v>
      </c>
      <c r="J9" s="12">
        <f aca="true" t="shared" si="2" ref="J9:J19">SUM(B9:I9)</f>
        <v>179523</v>
      </c>
    </row>
    <row r="10" spans="1:10" ht="15.75">
      <c r="A10" s="15" t="s">
        <v>23</v>
      </c>
      <c r="B10" s="14">
        <f>+B9-B11</f>
        <v>22973</v>
      </c>
      <c r="C10" s="14">
        <f aca="true" t="shared" si="3" ref="C10:I10">+C9-C11</f>
        <v>20440</v>
      </c>
      <c r="D10" s="14">
        <f t="shared" si="3"/>
        <v>26877</v>
      </c>
      <c r="E10" s="14">
        <f t="shared" si="3"/>
        <v>28427</v>
      </c>
      <c r="F10" s="14">
        <f t="shared" si="3"/>
        <v>21734</v>
      </c>
      <c r="G10" s="14">
        <f t="shared" si="3"/>
        <v>31472</v>
      </c>
      <c r="H10" s="14">
        <f t="shared" si="3"/>
        <v>15623</v>
      </c>
      <c r="I10" s="14">
        <f t="shared" si="3"/>
        <v>11977</v>
      </c>
      <c r="J10" s="12">
        <f t="shared" si="2"/>
        <v>179523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97240</v>
      </c>
      <c r="C12" s="14">
        <f aca="true" t="shared" si="4" ref="C12:I12">C13+C14+C15</f>
        <v>69825</v>
      </c>
      <c r="D12" s="14">
        <f t="shared" si="4"/>
        <v>126013</v>
      </c>
      <c r="E12" s="14">
        <f t="shared" si="4"/>
        <v>145781</v>
      </c>
      <c r="F12" s="14">
        <f t="shared" si="4"/>
        <v>77520</v>
      </c>
      <c r="G12" s="14">
        <f t="shared" si="4"/>
        <v>160610</v>
      </c>
      <c r="H12" s="14">
        <f t="shared" si="4"/>
        <v>92105</v>
      </c>
      <c r="I12" s="14">
        <f t="shared" si="4"/>
        <v>49230</v>
      </c>
      <c r="J12" s="12">
        <f t="shared" si="2"/>
        <v>818324</v>
      </c>
    </row>
    <row r="13" spans="1:10" ht="15.75">
      <c r="A13" s="15" t="s">
        <v>25</v>
      </c>
      <c r="B13" s="14">
        <v>43227</v>
      </c>
      <c r="C13" s="14">
        <v>33033</v>
      </c>
      <c r="D13" s="14">
        <v>57135</v>
      </c>
      <c r="E13" s="14">
        <v>67533</v>
      </c>
      <c r="F13" s="14">
        <v>36623</v>
      </c>
      <c r="G13" s="14">
        <v>73242</v>
      </c>
      <c r="H13" s="14">
        <v>40624</v>
      </c>
      <c r="I13" s="14">
        <v>21151</v>
      </c>
      <c r="J13" s="12">
        <f t="shared" si="2"/>
        <v>372568</v>
      </c>
    </row>
    <row r="14" spans="1:10" ht="15.75">
      <c r="A14" s="15" t="s">
        <v>26</v>
      </c>
      <c r="B14" s="14">
        <v>46095</v>
      </c>
      <c r="C14" s="14">
        <v>30772</v>
      </c>
      <c r="D14" s="14">
        <v>59156</v>
      </c>
      <c r="E14" s="14">
        <v>66109</v>
      </c>
      <c r="F14" s="14">
        <v>34753</v>
      </c>
      <c r="G14" s="14">
        <v>74954</v>
      </c>
      <c r="H14" s="14">
        <v>45023</v>
      </c>
      <c r="I14" s="14">
        <v>24907</v>
      </c>
      <c r="J14" s="12">
        <f t="shared" si="2"/>
        <v>381769</v>
      </c>
    </row>
    <row r="15" spans="1:10" ht="15.75">
      <c r="A15" s="15" t="s">
        <v>27</v>
      </c>
      <c r="B15" s="14">
        <v>7918</v>
      </c>
      <c r="C15" s="14">
        <v>6020</v>
      </c>
      <c r="D15" s="14">
        <v>9722</v>
      </c>
      <c r="E15" s="14">
        <v>12139</v>
      </c>
      <c r="F15" s="14">
        <v>6144</v>
      </c>
      <c r="G15" s="14">
        <v>12414</v>
      </c>
      <c r="H15" s="14">
        <v>6458</v>
      </c>
      <c r="I15" s="14">
        <v>3172</v>
      </c>
      <c r="J15" s="12">
        <f t="shared" si="2"/>
        <v>63987</v>
      </c>
    </row>
    <row r="16" spans="1:10" ht="15.75">
      <c r="A16" s="16" t="s">
        <v>95</v>
      </c>
      <c r="B16" s="14">
        <f>B17+B18+B19</f>
        <v>2867</v>
      </c>
      <c r="C16" s="14">
        <f aca="true" t="shared" si="5" ref="C16:I16">C17+C18+C19</f>
        <v>1883</v>
      </c>
      <c r="D16" s="14">
        <f t="shared" si="5"/>
        <v>2601</v>
      </c>
      <c r="E16" s="14">
        <f t="shared" si="5"/>
        <v>3926</v>
      </c>
      <c r="F16" s="14">
        <f t="shared" si="5"/>
        <v>2062</v>
      </c>
      <c r="G16" s="14">
        <f t="shared" si="5"/>
        <v>3877</v>
      </c>
      <c r="H16" s="14">
        <f t="shared" si="5"/>
        <v>2172</v>
      </c>
      <c r="I16" s="14">
        <f t="shared" si="5"/>
        <v>880</v>
      </c>
      <c r="J16" s="12">
        <f t="shared" si="2"/>
        <v>20268</v>
      </c>
    </row>
    <row r="17" spans="1:10" ht="15.75">
      <c r="A17" s="15" t="s">
        <v>92</v>
      </c>
      <c r="B17" s="14">
        <v>1406</v>
      </c>
      <c r="C17" s="14">
        <v>912</v>
      </c>
      <c r="D17" s="14">
        <v>1178</v>
      </c>
      <c r="E17" s="14">
        <v>1947</v>
      </c>
      <c r="F17" s="14">
        <v>1035</v>
      </c>
      <c r="G17" s="14">
        <v>1972</v>
      </c>
      <c r="H17" s="14">
        <v>1155</v>
      </c>
      <c r="I17" s="14">
        <v>453</v>
      </c>
      <c r="J17" s="12">
        <f t="shared" si="2"/>
        <v>10058</v>
      </c>
    </row>
    <row r="18" spans="1:10" ht="15.75">
      <c r="A18" s="15" t="s">
        <v>93</v>
      </c>
      <c r="B18" s="14">
        <v>56</v>
      </c>
      <c r="C18" s="14">
        <v>38</v>
      </c>
      <c r="D18" s="14">
        <v>65</v>
      </c>
      <c r="E18" s="14">
        <v>96</v>
      </c>
      <c r="F18" s="14">
        <v>66</v>
      </c>
      <c r="G18" s="14">
        <v>131</v>
      </c>
      <c r="H18" s="14">
        <v>78</v>
      </c>
      <c r="I18" s="14">
        <v>46</v>
      </c>
      <c r="J18" s="12">
        <f t="shared" si="2"/>
        <v>576</v>
      </c>
    </row>
    <row r="19" spans="1:10" ht="15.75">
      <c r="A19" s="15" t="s">
        <v>94</v>
      </c>
      <c r="B19" s="14">
        <v>1405</v>
      </c>
      <c r="C19" s="14">
        <v>933</v>
      </c>
      <c r="D19" s="14">
        <v>1358</v>
      </c>
      <c r="E19" s="14">
        <v>1883</v>
      </c>
      <c r="F19" s="14">
        <v>961</v>
      </c>
      <c r="G19" s="14">
        <v>1774</v>
      </c>
      <c r="H19" s="14">
        <v>939</v>
      </c>
      <c r="I19" s="14">
        <v>381</v>
      </c>
      <c r="J19" s="12">
        <f t="shared" si="2"/>
        <v>9634</v>
      </c>
    </row>
    <row r="20" spans="1:10" ht="15.75">
      <c r="A20" s="17" t="s">
        <v>28</v>
      </c>
      <c r="B20" s="18">
        <f>B21+B22+B23</f>
        <v>68247</v>
      </c>
      <c r="C20" s="18">
        <f aca="true" t="shared" si="6" ref="C20:I20">C21+C22+C23</f>
        <v>42503</v>
      </c>
      <c r="D20" s="18">
        <f t="shared" si="6"/>
        <v>63172</v>
      </c>
      <c r="E20" s="18">
        <f t="shared" si="6"/>
        <v>86639</v>
      </c>
      <c r="F20" s="18">
        <f t="shared" si="6"/>
        <v>48271</v>
      </c>
      <c r="G20" s="18">
        <f t="shared" si="6"/>
        <v>107595</v>
      </c>
      <c r="H20" s="18">
        <f t="shared" si="6"/>
        <v>73631</v>
      </c>
      <c r="I20" s="18">
        <f t="shared" si="6"/>
        <v>32469</v>
      </c>
      <c r="J20" s="12">
        <f aca="true" t="shared" si="7" ref="J20:J26">SUM(B20:I20)</f>
        <v>522527</v>
      </c>
    </row>
    <row r="21" spans="1:10" ht="18.75" customHeight="1">
      <c r="A21" s="13" t="s">
        <v>29</v>
      </c>
      <c r="B21" s="14">
        <v>35739</v>
      </c>
      <c r="C21" s="14">
        <v>25093</v>
      </c>
      <c r="D21" s="14">
        <v>33955</v>
      </c>
      <c r="E21" s="14">
        <v>48103</v>
      </c>
      <c r="F21" s="14">
        <v>27841</v>
      </c>
      <c r="G21" s="14">
        <v>58902</v>
      </c>
      <c r="H21" s="14">
        <v>37976</v>
      </c>
      <c r="I21" s="14">
        <v>17199</v>
      </c>
      <c r="J21" s="12">
        <f t="shared" si="7"/>
        <v>284808</v>
      </c>
    </row>
    <row r="22" spans="1:10" ht="18.75" customHeight="1">
      <c r="A22" s="13" t="s">
        <v>30</v>
      </c>
      <c r="B22" s="14">
        <v>27958</v>
      </c>
      <c r="C22" s="14">
        <v>14479</v>
      </c>
      <c r="D22" s="14">
        <v>25116</v>
      </c>
      <c r="E22" s="14">
        <v>32549</v>
      </c>
      <c r="F22" s="14">
        <v>17516</v>
      </c>
      <c r="G22" s="14">
        <v>42117</v>
      </c>
      <c r="H22" s="14">
        <v>31622</v>
      </c>
      <c r="I22" s="14">
        <v>13649</v>
      </c>
      <c r="J22" s="12">
        <f t="shared" si="7"/>
        <v>205006</v>
      </c>
    </row>
    <row r="23" spans="1:10" ht="18.75" customHeight="1">
      <c r="A23" s="13" t="s">
        <v>31</v>
      </c>
      <c r="B23" s="14">
        <v>4550</v>
      </c>
      <c r="C23" s="14">
        <v>2931</v>
      </c>
      <c r="D23" s="14">
        <v>4101</v>
      </c>
      <c r="E23" s="14">
        <v>5987</v>
      </c>
      <c r="F23" s="14">
        <v>2914</v>
      </c>
      <c r="G23" s="14">
        <v>6576</v>
      </c>
      <c r="H23" s="14">
        <v>4033</v>
      </c>
      <c r="I23" s="14">
        <v>1621</v>
      </c>
      <c r="J23" s="12">
        <f t="shared" si="7"/>
        <v>32713</v>
      </c>
    </row>
    <row r="24" spans="1:10" ht="18.75" customHeight="1">
      <c r="A24" s="17" t="s">
        <v>32</v>
      </c>
      <c r="B24" s="14">
        <f>B25+B26</f>
        <v>29642</v>
      </c>
      <c r="C24" s="14">
        <f aca="true" t="shared" si="8" ref="C24:I24">C25+C26</f>
        <v>22533</v>
      </c>
      <c r="D24" s="14">
        <f t="shared" si="8"/>
        <v>36709</v>
      </c>
      <c r="E24" s="14">
        <f t="shared" si="8"/>
        <v>50540</v>
      </c>
      <c r="F24" s="14">
        <f t="shared" si="8"/>
        <v>26451</v>
      </c>
      <c r="G24" s="14">
        <f t="shared" si="8"/>
        <v>42567</v>
      </c>
      <c r="H24" s="14">
        <f t="shared" si="8"/>
        <v>19237</v>
      </c>
      <c r="I24" s="14">
        <f t="shared" si="8"/>
        <v>8375</v>
      </c>
      <c r="J24" s="12">
        <f t="shared" si="7"/>
        <v>236054</v>
      </c>
    </row>
    <row r="25" spans="1:10" ht="18.75" customHeight="1">
      <c r="A25" s="13" t="s">
        <v>33</v>
      </c>
      <c r="B25" s="14">
        <v>18971</v>
      </c>
      <c r="C25" s="14">
        <v>14421</v>
      </c>
      <c r="D25" s="14">
        <v>23494</v>
      </c>
      <c r="E25" s="14">
        <v>32346</v>
      </c>
      <c r="F25" s="14">
        <v>16929</v>
      </c>
      <c r="G25" s="14">
        <v>27243</v>
      </c>
      <c r="H25" s="14">
        <v>12312</v>
      </c>
      <c r="I25" s="14">
        <v>5360</v>
      </c>
      <c r="J25" s="12">
        <f t="shared" si="7"/>
        <v>151076</v>
      </c>
    </row>
    <row r="26" spans="1:10" ht="18.75" customHeight="1">
      <c r="A26" s="13" t="s">
        <v>34</v>
      </c>
      <c r="B26" s="14">
        <v>10671</v>
      </c>
      <c r="C26" s="14">
        <v>8112</v>
      </c>
      <c r="D26" s="14">
        <v>13215</v>
      </c>
      <c r="E26" s="14">
        <v>18194</v>
      </c>
      <c r="F26" s="14">
        <v>9522</v>
      </c>
      <c r="G26" s="14">
        <v>15324</v>
      </c>
      <c r="H26" s="14">
        <v>6925</v>
      </c>
      <c r="I26" s="14">
        <v>3015</v>
      </c>
      <c r="J26" s="12">
        <f t="shared" si="7"/>
        <v>84978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0.9532672220990275</v>
      </c>
      <c r="C32" s="23">
        <f aca="true" t="shared" si="9" ref="C32:I32">(((+C$8+C$20)*C$29)+(C$24*C$30))/C$7</f>
        <v>0.9490505732135588</v>
      </c>
      <c r="D32" s="23">
        <f t="shared" si="9"/>
        <v>0.9669094035368012</v>
      </c>
      <c r="E32" s="23">
        <f t="shared" si="9"/>
        <v>0.9569308445893445</v>
      </c>
      <c r="F32" s="23">
        <f t="shared" si="9"/>
        <v>0.9569663004578556</v>
      </c>
      <c r="G32" s="23">
        <f t="shared" si="9"/>
        <v>0.9619982520563618</v>
      </c>
      <c r="H32" s="23">
        <f t="shared" si="9"/>
        <v>0.9093768651858282</v>
      </c>
      <c r="I32" s="23">
        <f t="shared" si="9"/>
        <v>0.978329870495769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1.4912912422517186</v>
      </c>
      <c r="C35" s="26">
        <f aca="true" t="shared" si="10" ref="C35:I35">C32*C34</f>
        <v>1.4598295917170963</v>
      </c>
      <c r="D35" s="26">
        <f t="shared" si="10"/>
        <v>1.5025772130961892</v>
      </c>
      <c r="E35" s="26">
        <f t="shared" si="10"/>
        <v>1.4863049878161698</v>
      </c>
      <c r="F35" s="26">
        <f t="shared" si="10"/>
        <v>1.4465502597720945</v>
      </c>
      <c r="G35" s="26">
        <f t="shared" si="10"/>
        <v>1.5241900305580998</v>
      </c>
      <c r="H35" s="26">
        <f t="shared" si="10"/>
        <v>1.6510646364313897</v>
      </c>
      <c r="I35" s="26">
        <f t="shared" si="10"/>
        <v>1.8788825162871245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329529.13</v>
      </c>
      <c r="C41" s="29">
        <f aca="true" t="shared" si="13" ref="C41:I41">+C42+C43</f>
        <v>229461.85</v>
      </c>
      <c r="D41" s="29">
        <f t="shared" si="13"/>
        <v>383716.15</v>
      </c>
      <c r="E41" s="29">
        <f t="shared" si="13"/>
        <v>468651.28</v>
      </c>
      <c r="F41" s="29">
        <f t="shared" si="13"/>
        <v>254647.81</v>
      </c>
      <c r="G41" s="29">
        <f t="shared" si="13"/>
        <v>527554.18</v>
      </c>
      <c r="H41" s="29">
        <f t="shared" si="13"/>
        <v>334783.07</v>
      </c>
      <c r="I41" s="29">
        <f t="shared" si="13"/>
        <v>193395.26</v>
      </c>
      <c r="J41" s="29">
        <f t="shared" si="12"/>
        <v>2721738.7300000004</v>
      </c>
      <c r="L41" s="43"/>
      <c r="M41" s="43"/>
    </row>
    <row r="42" spans="1:10" ht="15.75">
      <c r="A42" s="17" t="s">
        <v>72</v>
      </c>
      <c r="B42" s="30">
        <f>ROUND(+B7*B35,2)</f>
        <v>329529.13</v>
      </c>
      <c r="C42" s="30">
        <f aca="true" t="shared" si="14" ref="C42:I42">ROUND(+C7*C35,2)</f>
        <v>229461.85</v>
      </c>
      <c r="D42" s="30">
        <f t="shared" si="14"/>
        <v>383716.15</v>
      </c>
      <c r="E42" s="30">
        <f t="shared" si="14"/>
        <v>468651.28</v>
      </c>
      <c r="F42" s="30">
        <f t="shared" si="14"/>
        <v>254647.81</v>
      </c>
      <c r="G42" s="30">
        <f t="shared" si="14"/>
        <v>527554.18</v>
      </c>
      <c r="H42" s="30">
        <f t="shared" si="14"/>
        <v>334783.07</v>
      </c>
      <c r="I42" s="30">
        <f t="shared" si="14"/>
        <v>193395.26</v>
      </c>
      <c r="J42" s="30">
        <f>SUM(B42:I42)</f>
        <v>2721738.7300000004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-68919</v>
      </c>
      <c r="C45" s="31">
        <f t="shared" si="16"/>
        <v>-61320</v>
      </c>
      <c r="D45" s="31">
        <f t="shared" si="16"/>
        <v>-80631</v>
      </c>
      <c r="E45" s="31">
        <f t="shared" si="16"/>
        <v>-85281</v>
      </c>
      <c r="F45" s="31">
        <f t="shared" si="16"/>
        <v>-65202</v>
      </c>
      <c r="G45" s="31">
        <f t="shared" si="16"/>
        <v>-94416</v>
      </c>
      <c r="H45" s="31">
        <f t="shared" si="16"/>
        <v>-46869</v>
      </c>
      <c r="I45" s="31">
        <f t="shared" si="16"/>
        <v>-35931</v>
      </c>
      <c r="J45" s="31">
        <f t="shared" si="16"/>
        <v>-538569</v>
      </c>
      <c r="L45" s="43"/>
    </row>
    <row r="46" spans="1:12" ht="15.75">
      <c r="A46" s="17" t="s">
        <v>42</v>
      </c>
      <c r="B46" s="32">
        <f>B47+B48</f>
        <v>-68919</v>
      </c>
      <c r="C46" s="32">
        <f aca="true" t="shared" si="17" ref="C46:I46">C47+C48</f>
        <v>-61320</v>
      </c>
      <c r="D46" s="32">
        <f t="shared" si="17"/>
        <v>-80631</v>
      </c>
      <c r="E46" s="32">
        <f t="shared" si="17"/>
        <v>-85281</v>
      </c>
      <c r="F46" s="32">
        <f t="shared" si="17"/>
        <v>-65202</v>
      </c>
      <c r="G46" s="32">
        <f t="shared" si="17"/>
        <v>-94416</v>
      </c>
      <c r="H46" s="32">
        <f t="shared" si="17"/>
        <v>-46869</v>
      </c>
      <c r="I46" s="32">
        <f t="shared" si="17"/>
        <v>-35931</v>
      </c>
      <c r="J46" s="31">
        <f t="shared" si="12"/>
        <v>-538569</v>
      </c>
      <c r="L46" s="43"/>
    </row>
    <row r="47" spans="1:12" ht="15.75">
      <c r="A47" s="13" t="s">
        <v>67</v>
      </c>
      <c r="B47" s="20">
        <f aca="true" t="shared" si="18" ref="B47:I47">ROUND(-B9*$D$3,2)</f>
        <v>-68919</v>
      </c>
      <c r="C47" s="20">
        <f t="shared" si="18"/>
        <v>-61320</v>
      </c>
      <c r="D47" s="20">
        <f t="shared" si="18"/>
        <v>-80631</v>
      </c>
      <c r="E47" s="20">
        <f t="shared" si="18"/>
        <v>-85281</v>
      </c>
      <c r="F47" s="20">
        <f t="shared" si="18"/>
        <v>-65202</v>
      </c>
      <c r="G47" s="20">
        <f t="shared" si="18"/>
        <v>-94416</v>
      </c>
      <c r="H47" s="20">
        <f t="shared" si="18"/>
        <v>-46869</v>
      </c>
      <c r="I47" s="20">
        <f t="shared" si="18"/>
        <v>-35931</v>
      </c>
      <c r="J47" s="57">
        <f t="shared" si="12"/>
        <v>-538569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260610.13</v>
      </c>
      <c r="C57" s="35">
        <f t="shared" si="21"/>
        <v>168141.85</v>
      </c>
      <c r="D57" s="35">
        <f t="shared" si="21"/>
        <v>303085.15</v>
      </c>
      <c r="E57" s="35">
        <f t="shared" si="21"/>
        <v>383370.28</v>
      </c>
      <c r="F57" s="35">
        <f t="shared" si="21"/>
        <v>189445.81</v>
      </c>
      <c r="G57" s="35">
        <f t="shared" si="21"/>
        <v>433138.18000000005</v>
      </c>
      <c r="H57" s="35">
        <f t="shared" si="21"/>
        <v>287914.07</v>
      </c>
      <c r="I57" s="35">
        <f t="shared" si="21"/>
        <v>157464.26</v>
      </c>
      <c r="J57" s="35">
        <f>SUM(B57:I57)</f>
        <v>2183169.7300000004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2183169.74</v>
      </c>
      <c r="L60" s="43"/>
    </row>
    <row r="61" spans="1:10" ht="17.25" customHeight="1">
      <c r="A61" s="17" t="s">
        <v>46</v>
      </c>
      <c r="B61" s="45">
        <v>49983.37</v>
      </c>
      <c r="C61" s="45">
        <v>43057.24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93040.61</v>
      </c>
    </row>
    <row r="62" spans="1:10" ht="17.25" customHeight="1">
      <c r="A62" s="17" t="s">
        <v>52</v>
      </c>
      <c r="B62" s="45">
        <v>210626.77</v>
      </c>
      <c r="C62" s="45">
        <v>125084.61</v>
      </c>
      <c r="D62" s="44">
        <v>0</v>
      </c>
      <c r="E62" s="45">
        <v>172132.6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507843.98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111310.86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111310.86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125188.49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125188.49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45510.4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45510.4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21075.4</v>
      </c>
      <c r="E66" s="44">
        <v>0</v>
      </c>
      <c r="F66" s="45">
        <v>27090.76</v>
      </c>
      <c r="G66" s="44">
        <v>0</v>
      </c>
      <c r="H66" s="44">
        <v>0</v>
      </c>
      <c r="I66" s="44">
        <v>0</v>
      </c>
      <c r="J66" s="35">
        <f t="shared" si="22"/>
        <v>48166.16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121215.26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121215.26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76895.35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76895.35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13127.06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13127.06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162355.05</v>
      </c>
      <c r="G70" s="44">
        <v>0</v>
      </c>
      <c r="H70" s="44">
        <v>0</v>
      </c>
      <c r="I70" s="44">
        <v>0</v>
      </c>
      <c r="J70" s="35">
        <f t="shared" si="22"/>
        <v>162355.05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248042.03</v>
      </c>
      <c r="H71" s="45">
        <v>287914.07</v>
      </c>
      <c r="I71" s="44">
        <v>0</v>
      </c>
      <c r="J71" s="32">
        <f t="shared" si="22"/>
        <v>535956.1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185096.15</v>
      </c>
      <c r="H72" s="44">
        <v>0</v>
      </c>
      <c r="I72" s="44">
        <v>0</v>
      </c>
      <c r="J72" s="35">
        <f t="shared" si="22"/>
        <v>185096.15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52516.85</v>
      </c>
      <c r="J73" s="32">
        <f t="shared" si="22"/>
        <v>52516.85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104947.42</v>
      </c>
      <c r="J74" s="35">
        <f t="shared" si="22"/>
        <v>104947.42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1.5839125280912751</v>
      </c>
      <c r="C79" s="55">
        <v>1.5490537711280192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1.4705100401161373</v>
      </c>
      <c r="C80" s="55">
        <v>1.4302192038502601</v>
      </c>
      <c r="D80" s="55"/>
      <c r="E80" s="55">
        <v>1.5168309319715485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1.4078981763370058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1.474863781449493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1.824765980208612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1.6607215868280016</v>
      </c>
      <c r="E84" s="55">
        <v>0</v>
      </c>
      <c r="F84" s="55">
        <v>1.5046715152489252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1.4652580168492968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1.4612033654378391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1.4488886829177867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1.4369805690997743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1.465666207271191</v>
      </c>
      <c r="H89" s="55">
        <v>1.6510646157184565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1.6031752981827314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1.8374992923860742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1.9005106433336785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2014-05-08T20:24:37Z</dcterms:modified>
  <cp:category/>
  <cp:version/>
  <cp:contentType/>
  <cp:contentStatus/>
</cp:coreProperties>
</file>