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<sst xmlns="http://schemas.openxmlformats.org/spreadsheetml/2006/main" count="98" uniqueCount="98">
  <si>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</si>
  <si>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</si>
  <si>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</si>
  <si>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</si>
  <si>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</si>
  <si>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</si>
  <si>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</si>
  <si>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</si>
  <si>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</si>
  <si>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</si>
  <si>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</si>
  <si>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</si>
  <si>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</si>
  <si>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</si>
  <si>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</si>
  <si>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</si>
  <si>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</si>
  <si>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</si>
  <si>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</si>
  <si>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</si>
  <si>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</si>
  <si>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</si>
  <si>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</si>
  <si>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</si>
  <si>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</si>
  <si>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</si>
  <si>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</si>
  <si>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</si>
  <si>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</si>
  <si>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</si>
  <si>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</si>
  <si>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</si>
  <si>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</si>
  <si>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</si>
  <si>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</si>
  <si>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</si>
  <si>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</si>
  <si>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</si>
  <si>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</si>
  <si>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</si>
  <si>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</si>
  <si>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</si>
  <si>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</si>
  <si>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</si>
  <si>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</si>
  <si>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</si>
  <si>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</si>
  <si>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</si>
  <si>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</si>
  <si>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</si>
  <si>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</si>
  <si>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</si>
  <si>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</si>
  <si>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</si>
  <si>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</si>
  <si>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</si>
  <si>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</si>
  <si>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</si>
  <si>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</si>
  <si>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</si>
  <si>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</si>
  <si>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</si>
  <si>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</si>
  <si>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</si>
  <si>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</si>
  <si>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</si>
  <si>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</si>
  <si>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</si>
  <si>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</si>
  <si>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</si>
  <si>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</si>
  <si>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</si>
  <si>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</si>
  <si>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</si>
  <si>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</si>
  <si>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</si>
  <si>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</si>
  <si>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</si>
  <si>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</si>
  <si>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</si>
  <si>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</si>
  <si>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</si>
  <si>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</si>
  <si>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</si>
  <si>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</si>
  <si>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</si>
  <si>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</si>
  <si>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</si>
  <si>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</si>
  <si>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</si>
  <si>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</si>
  <si>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</si>
  <si>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</si>
  <si>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</si>
  <si>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</si>
  <si>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</si>
  <si>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</si>
  <si>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03/05/14 - VENCIMENTO 09/05/14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</si>
</sst>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352155</v>
      </c>
      <c r="C7" s="10">
        <f aca="true" t="shared" si="0" ref="C7:I7">C8+C20+C24</f>
        <v>257774</v>
      </c>
      <c r="D7" s="10">
        <f t="shared" si="0"/>
        <v>410758</v>
      </c>
      <c r="E7" s="10">
        <f t="shared" si="0"/>
        <v>492868</v>
      </c>
      <c r="F7" s="10">
        <f t="shared" si="0"/>
        <v>292836</v>
      </c>
      <c r="G7" s="10">
        <f t="shared" si="0"/>
        <v>521465</v>
      </c>
      <c r="H7" s="10">
        <f t="shared" si="0"/>
        <v>296850</v>
      </c>
      <c r="I7" s="10">
        <f t="shared" si="0"/>
        <v>166910</v>
      </c>
      <c r="J7" s="10">
        <f>+J8+J20+J24</f>
        <v>2791616</v>
      </c>
      <c r="L7" s="42"/>
    </row>
    <row r="8" spans="1:10" ht="15.75">
      <c r="A8" s="11" t="s">
        <v>96</v>
      </c>
      <c r="B8" s="12">
        <f>+B9+B12+B16</f>
        <v>200800</v>
      </c>
      <c r="C8" s="12">
        <f aca="true" t="shared" si="1" ref="C8:I8">+C9+C12+C16</f>
        <v>154150</v>
      </c>
      <c r="D8" s="12">
        <f t="shared" si="1"/>
        <v>259267</v>
      </c>
      <c r="E8" s="12">
        <f t="shared" si="1"/>
        <v>290360</v>
      </c>
      <c r="F8" s="12">
        <f t="shared" si="1"/>
        <v>171343</v>
      </c>
      <c r="G8" s="12">
        <f t="shared" si="1"/>
        <v>307194</v>
      </c>
      <c r="H8" s="12">
        <f t="shared" si="1"/>
        <v>165941</v>
      </c>
      <c r="I8" s="12">
        <f t="shared" si="1"/>
        <v>103815</v>
      </c>
      <c r="J8" s="12">
        <f>SUM(B8:I8)</f>
        <v>1652870</v>
      </c>
    </row>
    <row r="9" spans="1:10" ht="15.75">
      <c r="A9" s="13" t="s">
        <v>22</v>
      </c>
      <c r="B9" s="14">
        <v>30343</v>
      </c>
      <c r="C9" s="14">
        <v>28873</v>
      </c>
      <c r="D9" s="14">
        <v>35465</v>
      </c>
      <c r="E9" s="14">
        <v>37765</v>
      </c>
      <c r="F9" s="14">
        <v>30709</v>
      </c>
      <c r="G9" s="14">
        <v>40618</v>
      </c>
      <c r="H9" s="14">
        <v>20074</v>
      </c>
      <c r="I9" s="14">
        <v>18025</v>
      </c>
      <c r="J9" s="12">
        <f aca="true" t="shared" si="2" ref="J9:J19">SUM(B9:I9)</f>
        <v>241872</v>
      </c>
    </row>
    <row r="10" spans="1:10" ht="15.75">
      <c r="A10" s="15" t="s">
        <v>23</v>
      </c>
      <c r="B10" s="14">
        <f>+B9-B11</f>
        <v>30343</v>
      </c>
      <c r="C10" s="14">
        <f aca="true" t="shared" si="3" ref="C10:I10">+C9-C11</f>
        <v>28873</v>
      </c>
      <c r="D10" s="14">
        <f t="shared" si="3"/>
        <v>35465</v>
      </c>
      <c r="E10" s="14">
        <f t="shared" si="3"/>
        <v>37765</v>
      </c>
      <c r="F10" s="14">
        <f t="shared" si="3"/>
        <v>30709</v>
      </c>
      <c r="G10" s="14">
        <f t="shared" si="3"/>
        <v>40618</v>
      </c>
      <c r="H10" s="14">
        <f t="shared" si="3"/>
        <v>20074</v>
      </c>
      <c r="I10" s="14">
        <f t="shared" si="3"/>
        <v>18025</v>
      </c>
      <c r="J10" s="12">
        <f t="shared" si="2"/>
        <v>241872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166504</v>
      </c>
      <c r="C12" s="14">
        <f aca="true" t="shared" si="4" ref="C12:I12">C13+C14+C15</f>
        <v>122383</v>
      </c>
      <c r="D12" s="14">
        <f t="shared" si="4"/>
        <v>219652</v>
      </c>
      <c r="E12" s="14">
        <f t="shared" si="4"/>
        <v>247069</v>
      </c>
      <c r="F12" s="14">
        <f t="shared" si="4"/>
        <v>137345</v>
      </c>
      <c r="G12" s="14">
        <f t="shared" si="4"/>
        <v>261293</v>
      </c>
      <c r="H12" s="14">
        <f t="shared" si="4"/>
        <v>142909</v>
      </c>
      <c r="I12" s="14">
        <f t="shared" si="4"/>
        <v>84473</v>
      </c>
      <c r="J12" s="12">
        <f t="shared" si="2"/>
        <v>1381628</v>
      </c>
    </row>
    <row r="13" spans="1:10" ht="15.75">
      <c r="A13" s="15" t="s">
        <v>25</v>
      </c>
      <c r="B13" s="14">
        <v>75812</v>
      </c>
      <c r="C13" s="14">
        <v>58848</v>
      </c>
      <c r="D13" s="14">
        <v>102243</v>
      </c>
      <c r="E13" s="14">
        <v>116737</v>
      </c>
      <c r="F13" s="14">
        <v>66835</v>
      </c>
      <c r="G13" s="14">
        <v>123702</v>
      </c>
      <c r="H13" s="14">
        <v>66428</v>
      </c>
      <c r="I13" s="14">
        <v>38451</v>
      </c>
      <c r="J13" s="12">
        <f t="shared" si="2"/>
        <v>649056</v>
      </c>
    </row>
    <row r="14" spans="1:10" ht="15.75">
      <c r="A14" s="15" t="s">
        <v>26</v>
      </c>
      <c r="B14" s="14">
        <v>76151</v>
      </c>
      <c r="C14" s="14">
        <v>52396</v>
      </c>
      <c r="D14" s="14">
        <v>100323</v>
      </c>
      <c r="E14" s="14">
        <v>109107</v>
      </c>
      <c r="F14" s="14">
        <v>59321</v>
      </c>
      <c r="G14" s="14">
        <v>116769</v>
      </c>
      <c r="H14" s="14">
        <v>65613</v>
      </c>
      <c r="I14" s="14">
        <v>40508</v>
      </c>
      <c r="J14" s="12">
        <f t="shared" si="2"/>
        <v>620188</v>
      </c>
    </row>
    <row r="15" spans="1:10" ht="15.75">
      <c r="A15" s="15" t="s">
        <v>27</v>
      </c>
      <c r="B15" s="14">
        <v>14541</v>
      </c>
      <c r="C15" s="14">
        <v>11139</v>
      </c>
      <c r="D15" s="14">
        <v>17086</v>
      </c>
      <c r="E15" s="14">
        <v>21225</v>
      </c>
      <c r="F15" s="14">
        <v>11189</v>
      </c>
      <c r="G15" s="14">
        <v>20822</v>
      </c>
      <c r="H15" s="14">
        <v>10868</v>
      </c>
      <c r="I15" s="14">
        <v>5514</v>
      </c>
      <c r="J15" s="12">
        <f t="shared" si="2"/>
        <v>112384</v>
      </c>
    </row>
    <row r="16" spans="1:10" ht="15.75">
      <c r="A16" s="16" t="s">
        <v>95</v>
      </c>
      <c r="B16" s="14">
        <f>B17+B18+B19</f>
        <v>3953</v>
      </c>
      <c r="C16" s="14">
        <f aca="true" t="shared" si="5" ref="C16:I16">C17+C18+C19</f>
        <v>2894</v>
      </c>
      <c r="D16" s="14">
        <f t="shared" si="5"/>
        <v>4150</v>
      </c>
      <c r="E16" s="14">
        <f t="shared" si="5"/>
        <v>5526</v>
      </c>
      <c r="F16" s="14">
        <f t="shared" si="5"/>
        <v>3289</v>
      </c>
      <c r="G16" s="14">
        <f t="shared" si="5"/>
        <v>5283</v>
      </c>
      <c r="H16" s="14">
        <f t="shared" si="5"/>
        <v>2958</v>
      </c>
      <c r="I16" s="14">
        <f t="shared" si="5"/>
        <v>1317</v>
      </c>
      <c r="J16" s="12">
        <f t="shared" si="2"/>
        <v>29370</v>
      </c>
    </row>
    <row r="17" spans="1:10" ht="15.75">
      <c r="A17" s="15" t="s">
        <v>92</v>
      </c>
      <c r="B17" s="14">
        <v>1677</v>
      </c>
      <c r="C17" s="14">
        <v>1358</v>
      </c>
      <c r="D17" s="14">
        <v>1813</v>
      </c>
      <c r="E17" s="14">
        <v>2668</v>
      </c>
      <c r="F17" s="14">
        <v>1663</v>
      </c>
      <c r="G17" s="14">
        <v>2645</v>
      </c>
      <c r="H17" s="14">
        <v>1490</v>
      </c>
      <c r="I17" s="14">
        <v>661</v>
      </c>
      <c r="J17" s="12">
        <f t="shared" si="2"/>
        <v>13975</v>
      </c>
    </row>
    <row r="18" spans="1:10" ht="15.75">
      <c r="A18" s="15" t="s">
        <v>93</v>
      </c>
      <c r="B18" s="14">
        <v>100</v>
      </c>
      <c r="C18" s="14">
        <v>82</v>
      </c>
      <c r="D18" s="14">
        <v>121</v>
      </c>
      <c r="E18" s="14">
        <v>146</v>
      </c>
      <c r="F18" s="14">
        <v>125</v>
      </c>
      <c r="G18" s="14">
        <v>196</v>
      </c>
      <c r="H18" s="14">
        <v>91</v>
      </c>
      <c r="I18" s="14">
        <v>44</v>
      </c>
      <c r="J18" s="12">
        <f t="shared" si="2"/>
        <v>905</v>
      </c>
    </row>
    <row r="19" spans="1:10" ht="15.75">
      <c r="A19" s="15" t="s">
        <v>94</v>
      </c>
      <c r="B19" s="14">
        <v>2176</v>
      </c>
      <c r="C19" s="14">
        <v>1454</v>
      </c>
      <c r="D19" s="14">
        <v>2216</v>
      </c>
      <c r="E19" s="14">
        <v>2712</v>
      </c>
      <c r="F19" s="14">
        <v>1501</v>
      </c>
      <c r="G19" s="14">
        <v>2442</v>
      </c>
      <c r="H19" s="14">
        <v>1377</v>
      </c>
      <c r="I19" s="14">
        <v>612</v>
      </c>
      <c r="J19" s="12">
        <f t="shared" si="2"/>
        <v>14490</v>
      </c>
    </row>
    <row r="20" spans="1:10" ht="15.75">
      <c r="A20" s="17" t="s">
        <v>28</v>
      </c>
      <c r="B20" s="18">
        <f>B21+B22+B23</f>
        <v>110802</v>
      </c>
      <c r="C20" s="18">
        <f aca="true" t="shared" si="6" ref="C20:I20">C21+C22+C23</f>
        <v>71421</v>
      </c>
      <c r="D20" s="18">
        <f t="shared" si="6"/>
        <v>99262</v>
      </c>
      <c r="E20" s="18">
        <f t="shared" si="6"/>
        <v>133456</v>
      </c>
      <c r="F20" s="18">
        <f t="shared" si="6"/>
        <v>83766</v>
      </c>
      <c r="G20" s="18">
        <f t="shared" si="6"/>
        <v>158435</v>
      </c>
      <c r="H20" s="18">
        <f t="shared" si="6"/>
        <v>105318</v>
      </c>
      <c r="I20" s="18">
        <f t="shared" si="6"/>
        <v>51598</v>
      </c>
      <c r="J20" s="12">
        <f aca="true" t="shared" si="7" ref="J20:J26">SUM(B20:I20)</f>
        <v>814058</v>
      </c>
    </row>
    <row r="21" spans="1:10" ht="18.75" customHeight="1">
      <c r="A21" s="13" t="s">
        <v>29</v>
      </c>
      <c r="B21" s="14">
        <v>55130</v>
      </c>
      <c r="C21" s="14">
        <v>39403</v>
      </c>
      <c r="D21" s="14">
        <v>51306</v>
      </c>
      <c r="E21" s="14">
        <v>69685</v>
      </c>
      <c r="F21" s="14">
        <v>45942</v>
      </c>
      <c r="G21" s="14">
        <v>82855</v>
      </c>
      <c r="H21" s="14">
        <v>52910</v>
      </c>
      <c r="I21" s="14">
        <v>25947</v>
      </c>
      <c r="J21" s="12">
        <f t="shared" si="7"/>
        <v>423178</v>
      </c>
    </row>
    <row r="22" spans="1:10" ht="18.75" customHeight="1">
      <c r="A22" s="13" t="s">
        <v>30</v>
      </c>
      <c r="B22" s="14">
        <v>47280</v>
      </c>
      <c r="C22" s="14">
        <v>26374</v>
      </c>
      <c r="D22" s="14">
        <v>40771</v>
      </c>
      <c r="E22" s="14">
        <v>53450</v>
      </c>
      <c r="F22" s="14">
        <v>32149</v>
      </c>
      <c r="G22" s="14">
        <v>64401</v>
      </c>
      <c r="H22" s="14">
        <v>45641</v>
      </c>
      <c r="I22" s="14">
        <v>22646</v>
      </c>
      <c r="J22" s="12">
        <f t="shared" si="7"/>
        <v>332712</v>
      </c>
    </row>
    <row r="23" spans="1:10" ht="18.75" customHeight="1">
      <c r="A23" s="13" t="s">
        <v>31</v>
      </c>
      <c r="B23" s="14">
        <v>8392</v>
      </c>
      <c r="C23" s="14">
        <v>5644</v>
      </c>
      <c r="D23" s="14">
        <v>7185</v>
      </c>
      <c r="E23" s="14">
        <v>10321</v>
      </c>
      <c r="F23" s="14">
        <v>5675</v>
      </c>
      <c r="G23" s="14">
        <v>11179</v>
      </c>
      <c r="H23" s="14">
        <v>6767</v>
      </c>
      <c r="I23" s="14">
        <v>3005</v>
      </c>
      <c r="J23" s="12">
        <f t="shared" si="7"/>
        <v>58168</v>
      </c>
    </row>
    <row r="24" spans="1:10" ht="18.75" customHeight="1">
      <c r="A24" s="17" t="s">
        <v>32</v>
      </c>
      <c r="B24" s="14">
        <f>B25+B26</f>
        <v>40553</v>
      </c>
      <c r="C24" s="14">
        <f aca="true" t="shared" si="8" ref="C24:I24">C25+C26</f>
        <v>32203</v>
      </c>
      <c r="D24" s="14">
        <f t="shared" si="8"/>
        <v>52229</v>
      </c>
      <c r="E24" s="14">
        <f t="shared" si="8"/>
        <v>69052</v>
      </c>
      <c r="F24" s="14">
        <f t="shared" si="8"/>
        <v>37727</v>
      </c>
      <c r="G24" s="14">
        <f t="shared" si="8"/>
        <v>55836</v>
      </c>
      <c r="H24" s="14">
        <f t="shared" si="8"/>
        <v>25591</v>
      </c>
      <c r="I24" s="14">
        <f t="shared" si="8"/>
        <v>11497</v>
      </c>
      <c r="J24" s="12">
        <f t="shared" si="7"/>
        <v>324688</v>
      </c>
    </row>
    <row r="25" spans="1:10" ht="18.75" customHeight="1">
      <c r="A25" s="13" t="s">
        <v>33</v>
      </c>
      <c r="B25" s="14">
        <v>25954</v>
      </c>
      <c r="C25" s="14">
        <v>20610</v>
      </c>
      <c r="D25" s="14">
        <v>33427</v>
      </c>
      <c r="E25" s="14">
        <v>44193</v>
      </c>
      <c r="F25" s="14">
        <v>24145</v>
      </c>
      <c r="G25" s="14">
        <v>35735</v>
      </c>
      <c r="H25" s="14">
        <v>16378</v>
      </c>
      <c r="I25" s="14">
        <v>7358</v>
      </c>
      <c r="J25" s="12">
        <f t="shared" si="7"/>
        <v>207800</v>
      </c>
    </row>
    <row r="26" spans="1:10" ht="18.75" customHeight="1">
      <c r="A26" s="13" t="s">
        <v>34</v>
      </c>
      <c r="B26" s="14">
        <v>14599</v>
      </c>
      <c r="C26" s="14">
        <v>11593</v>
      </c>
      <c r="D26" s="14">
        <v>18802</v>
      </c>
      <c r="E26" s="14">
        <v>24859</v>
      </c>
      <c r="F26" s="14">
        <v>13582</v>
      </c>
      <c r="G26" s="14">
        <v>20101</v>
      </c>
      <c r="H26" s="14">
        <v>9213</v>
      </c>
      <c r="I26" s="14">
        <v>4139</v>
      </c>
      <c r="J26" s="12">
        <f t="shared" si="7"/>
        <v>116888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0.9774</v>
      </c>
      <c r="C29" s="22">
        <v>0.9839</v>
      </c>
      <c r="D29" s="22">
        <v>1</v>
      </c>
      <c r="E29" s="22">
        <v>0.9958</v>
      </c>
      <c r="F29" s="22">
        <v>1</v>
      </c>
      <c r="G29" s="22">
        <v>1</v>
      </c>
      <c r="H29" s="22">
        <v>0.9404</v>
      </c>
      <c r="I29" s="22">
        <v>0.9899</v>
      </c>
      <c r="J29" s="21"/>
    </row>
    <row r="30" spans="1:10" ht="18.75" customHeight="1">
      <c r="A30" s="17" t="s">
        <v>36</v>
      </c>
      <c r="B30" s="23">
        <v>0.7975</v>
      </c>
      <c r="C30" s="23">
        <v>0.7408</v>
      </c>
      <c r="D30" s="23">
        <v>0.7698</v>
      </c>
      <c r="E30" s="23">
        <v>0.7533</v>
      </c>
      <c r="F30" s="23">
        <v>0.7136</v>
      </c>
      <c r="G30" s="23">
        <v>0.691</v>
      </c>
      <c r="H30" s="23">
        <v>0.6134</v>
      </c>
      <c r="I30" s="24">
        <v>0.8477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0.9566833135977056</v>
      </c>
      <c r="C32" s="23">
        <f aca="true" t="shared" si="9" ref="C32:I32">(((+C$8+C$20)*C$29)+(C$24*C$30))/C$7</f>
        <v>0.9535301826406076</v>
      </c>
      <c r="D32" s="23">
        <f t="shared" si="9"/>
        <v>0.9707294421532873</v>
      </c>
      <c r="E32" s="23">
        <f t="shared" si="9"/>
        <v>0.9618251629239472</v>
      </c>
      <c r="F32" s="23">
        <f t="shared" si="9"/>
        <v>0.9631021704981627</v>
      </c>
      <c r="G32" s="23">
        <f t="shared" si="9"/>
        <v>0.9669137449301487</v>
      </c>
      <c r="H32" s="23">
        <f t="shared" si="9"/>
        <v>0.9122098130368873</v>
      </c>
      <c r="I32" s="23">
        <f t="shared" si="9"/>
        <v>0.9801050602120904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1.4966353757922508</v>
      </c>
      <c r="C35" s="26">
        <f aca="true" t="shared" si="10" ref="C35:I35">C32*C34</f>
        <v>1.4667201269377828</v>
      </c>
      <c r="D35" s="26">
        <f t="shared" si="10"/>
        <v>1.5085135531062084</v>
      </c>
      <c r="E35" s="26">
        <f t="shared" si="10"/>
        <v>1.4939068430534745</v>
      </c>
      <c r="F35" s="26">
        <f t="shared" si="10"/>
        <v>1.4558252409250227</v>
      </c>
      <c r="G35" s="26">
        <f t="shared" si="10"/>
        <v>1.5319781374673276</v>
      </c>
      <c r="H35" s="26">
        <f t="shared" si="10"/>
        <v>1.6562081365497727</v>
      </c>
      <c r="I35" s="26">
        <f t="shared" si="10"/>
        <v>1.8822917681373197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527047.63</v>
      </c>
      <c r="C41" s="29">
        <f aca="true" t="shared" si="13" ref="C41:I41">+C42+C43</f>
        <v>378082.31</v>
      </c>
      <c r="D41" s="29">
        <f t="shared" si="13"/>
        <v>619634.01</v>
      </c>
      <c r="E41" s="29">
        <f t="shared" si="13"/>
        <v>736298.88</v>
      </c>
      <c r="F41" s="29">
        <f t="shared" si="13"/>
        <v>426318.04</v>
      </c>
      <c r="G41" s="29">
        <f t="shared" si="13"/>
        <v>798872.98</v>
      </c>
      <c r="H41" s="29">
        <f t="shared" si="13"/>
        <v>491645.39</v>
      </c>
      <c r="I41" s="29">
        <f t="shared" si="13"/>
        <v>314173.32</v>
      </c>
      <c r="J41" s="29">
        <f t="shared" si="12"/>
        <v>4292072.5600000005</v>
      </c>
      <c r="L41" s="43"/>
      <c r="M41" s="43"/>
    </row>
    <row r="42" spans="1:10" ht="15.75">
      <c r="A42" s="17" t="s">
        <v>72</v>
      </c>
      <c r="B42" s="30">
        <f>ROUND(+B7*B35,2)</f>
        <v>527047.63</v>
      </c>
      <c r="C42" s="30">
        <f aca="true" t="shared" si="14" ref="C42:I42">ROUND(+C7*C35,2)</f>
        <v>378082.31</v>
      </c>
      <c r="D42" s="30">
        <f t="shared" si="14"/>
        <v>619634.01</v>
      </c>
      <c r="E42" s="30">
        <f t="shared" si="14"/>
        <v>736298.88</v>
      </c>
      <c r="F42" s="30">
        <f t="shared" si="14"/>
        <v>426318.04</v>
      </c>
      <c r="G42" s="30">
        <f t="shared" si="14"/>
        <v>798872.98</v>
      </c>
      <c r="H42" s="30">
        <f t="shared" si="14"/>
        <v>491645.39</v>
      </c>
      <c r="I42" s="30">
        <f t="shared" si="14"/>
        <v>314173.32</v>
      </c>
      <c r="J42" s="30">
        <f>SUM(B42:I42)</f>
        <v>4292072.5600000005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-91029</v>
      </c>
      <c r="C45" s="31">
        <f t="shared" si="16"/>
        <v>-86619</v>
      </c>
      <c r="D45" s="31">
        <f t="shared" si="16"/>
        <v>-106395</v>
      </c>
      <c r="E45" s="31">
        <f t="shared" si="16"/>
        <v>-113295</v>
      </c>
      <c r="F45" s="31">
        <f t="shared" si="16"/>
        <v>-92127</v>
      </c>
      <c r="G45" s="31">
        <f t="shared" si="16"/>
        <v>-121854</v>
      </c>
      <c r="H45" s="31">
        <f t="shared" si="16"/>
        <v>-60222</v>
      </c>
      <c r="I45" s="31">
        <f t="shared" si="16"/>
        <v>-54075</v>
      </c>
      <c r="J45" s="31">
        <f t="shared" si="16"/>
        <v>-725616</v>
      </c>
      <c r="L45" s="43"/>
    </row>
    <row r="46" spans="1:12" ht="15.75">
      <c r="A46" s="17" t="s">
        <v>42</v>
      </c>
      <c r="B46" s="32">
        <f>B47+B48</f>
        <v>-91029</v>
      </c>
      <c r="C46" s="32">
        <f aca="true" t="shared" si="17" ref="C46:I46">C47+C48</f>
        <v>-86619</v>
      </c>
      <c r="D46" s="32">
        <f t="shared" si="17"/>
        <v>-106395</v>
      </c>
      <c r="E46" s="32">
        <f t="shared" si="17"/>
        <v>-113295</v>
      </c>
      <c r="F46" s="32">
        <f t="shared" si="17"/>
        <v>-92127</v>
      </c>
      <c r="G46" s="32">
        <f t="shared" si="17"/>
        <v>-121854</v>
      </c>
      <c r="H46" s="32">
        <f t="shared" si="17"/>
        <v>-60222</v>
      </c>
      <c r="I46" s="32">
        <f t="shared" si="17"/>
        <v>-54075</v>
      </c>
      <c r="J46" s="31">
        <f t="shared" si="12"/>
        <v>-725616</v>
      </c>
      <c r="L46" s="43"/>
    </row>
    <row r="47" spans="1:12" ht="15.75">
      <c r="A47" s="13" t="s">
        <v>67</v>
      </c>
      <c r="B47" s="20">
        <f aca="true" t="shared" si="18" ref="B47:I47">ROUND(-B9*$D$3,2)</f>
        <v>-91029</v>
      </c>
      <c r="C47" s="20">
        <f t="shared" si="18"/>
        <v>-86619</v>
      </c>
      <c r="D47" s="20">
        <f t="shared" si="18"/>
        <v>-106395</v>
      </c>
      <c r="E47" s="20">
        <f t="shared" si="18"/>
        <v>-113295</v>
      </c>
      <c r="F47" s="20">
        <f t="shared" si="18"/>
        <v>-92127</v>
      </c>
      <c r="G47" s="20">
        <f t="shared" si="18"/>
        <v>-121854</v>
      </c>
      <c r="H47" s="20">
        <f t="shared" si="18"/>
        <v>-60222</v>
      </c>
      <c r="I47" s="20">
        <f t="shared" si="18"/>
        <v>-54075</v>
      </c>
      <c r="J47" s="57">
        <f t="shared" si="12"/>
        <v>-725616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436018.63</v>
      </c>
      <c r="C57" s="35">
        <f t="shared" si="21"/>
        <v>291463.31</v>
      </c>
      <c r="D57" s="35">
        <f t="shared" si="21"/>
        <v>513239.01</v>
      </c>
      <c r="E57" s="35">
        <f t="shared" si="21"/>
        <v>623003.88</v>
      </c>
      <c r="F57" s="35">
        <f t="shared" si="21"/>
        <v>334191.04</v>
      </c>
      <c r="G57" s="35">
        <f t="shared" si="21"/>
        <v>677018.98</v>
      </c>
      <c r="H57" s="35">
        <f t="shared" si="21"/>
        <v>431423.39</v>
      </c>
      <c r="I57" s="35">
        <f t="shared" si="21"/>
        <v>260098.32</v>
      </c>
      <c r="J57" s="35">
        <f>SUM(B57:I57)</f>
        <v>3566456.56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3566456.55</v>
      </c>
      <c r="L60" s="43"/>
    </row>
    <row r="61" spans="1:10" ht="17.25" customHeight="1">
      <c r="A61" s="17" t="s">
        <v>46</v>
      </c>
      <c r="B61" s="45">
        <v>81677.83</v>
      </c>
      <c r="C61" s="45">
        <v>77046.51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158724.34</v>
      </c>
    </row>
    <row r="62" spans="1:10" ht="17.25" customHeight="1">
      <c r="A62" s="17" t="s">
        <v>52</v>
      </c>
      <c r="B62" s="45">
        <v>354340.8</v>
      </c>
      <c r="C62" s="45">
        <v>214416.8</v>
      </c>
      <c r="D62" s="44">
        <v>0</v>
      </c>
      <c r="E62" s="45">
        <v>278389.48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847147.08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186589.99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186589.99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204993.88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204993.88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82684.58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82684.58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38970.57</v>
      </c>
      <c r="E66" s="44">
        <v>0</v>
      </c>
      <c r="F66" s="45">
        <v>54153.86</v>
      </c>
      <c r="G66" s="44">
        <v>0</v>
      </c>
      <c r="H66" s="44">
        <v>0</v>
      </c>
      <c r="I66" s="44">
        <v>0</v>
      </c>
      <c r="J66" s="35">
        <f t="shared" si="22"/>
        <v>93124.43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201892.45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201892.45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123003.93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123003.93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19718.01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19718.01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280037.18</v>
      </c>
      <c r="G70" s="44">
        <v>0</v>
      </c>
      <c r="H70" s="44">
        <v>0</v>
      </c>
      <c r="I70" s="44">
        <v>0</v>
      </c>
      <c r="J70" s="35">
        <f t="shared" si="22"/>
        <v>280037.18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385908.55</v>
      </c>
      <c r="H71" s="45">
        <v>431423.39</v>
      </c>
      <c r="I71" s="44">
        <v>0</v>
      </c>
      <c r="J71" s="32">
        <f t="shared" si="22"/>
        <v>817331.94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291110.43</v>
      </c>
      <c r="H72" s="44">
        <v>0</v>
      </c>
      <c r="I72" s="44">
        <v>0</v>
      </c>
      <c r="J72" s="35">
        <f t="shared" si="22"/>
        <v>291110.43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88793.07</v>
      </c>
      <c r="J73" s="32">
        <f t="shared" si="22"/>
        <v>88793.07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171305.24</v>
      </c>
      <c r="J74" s="35">
        <f t="shared" si="22"/>
        <v>171305.24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1.5929159489633173</v>
      </c>
      <c r="C79" s="55">
        <v>1.5495165764099856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1.4757796548686324</v>
      </c>
      <c r="C80" s="55">
        <v>1.4369699686239354</v>
      </c>
      <c r="D80" s="55"/>
      <c r="E80" s="55">
        <v>1.524981247565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1.4139079087132236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1.4843850930167564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1.7766732118832043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1.6418344302691912</v>
      </c>
      <c r="E84" s="55">
        <v>0</v>
      </c>
      <c r="F84" s="55">
        <v>1.5064610979336281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1.472337109040755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1.4689247234147953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1.4562996458386035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1.446194221241348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1.4731891430579496</v>
      </c>
      <c r="H89" s="55">
        <v>1.6562081522654541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1.6108655409350159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1.840833276866784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1.904978216133039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2014-05-08T20:23:44Z</dcterms:modified>
  <cp:category/>
  <cp:version/>
  <cp:contentType/>
  <cp:contentStatus/>
</cp:coreProperties>
</file>