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<sst xmlns="http://schemas.openxmlformats.org/spreadsheetml/2006/main" count="98" uniqueCount="98">
  <si>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</si>
  <si>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</si>
  <si>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</si>
  <si>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</si>
  <si>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</si>
  <si>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</si>
  <si>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</si>
  <si>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</si>
  <si>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</si>
  <si>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</si>
  <si>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</si>
  <si>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</si>
  <si>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</si>
  <si>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</si>
  <si>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</si>
  <si>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</si>
  <si>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</si>
  <si>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</si>
  <si>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</si>
  <si>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</si>
  <si>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</si>
  <si>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</si>
  <si>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</si>
  <si>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</si>
  <si>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</si>
  <si>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</si>
  <si>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</si>
  <si>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</si>
  <si>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</si>
  <si>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</si>
  <si>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</si>
  <si>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</si>
  <si>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</si>
  <si>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</si>
  <si>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</si>
  <si>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</si>
  <si>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</si>
  <si>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</si>
  <si>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</si>
  <si>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</si>
  <si>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</si>
  <si>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</si>
  <si>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</si>
  <si>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</si>
  <si>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</si>
  <si>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</si>
  <si>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</si>
  <si>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</si>
  <si>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</si>
  <si>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</si>
  <si>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</si>
  <si>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</si>
  <si>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</si>
  <si>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</si>
  <si>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</si>
  <si>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</si>
  <si>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</si>
  <si>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</si>
  <si>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</si>
  <si>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</si>
  <si>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</si>
  <si>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</si>
  <si>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</si>
  <si>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</si>
  <si>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</si>
  <si>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</si>
  <si>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</si>
  <si>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</si>
  <si>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</si>
  <si>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</si>
  <si>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</si>
  <si>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</si>
  <si>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</si>
  <si>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</si>
  <si>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</si>
  <si>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</si>
  <si>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</si>
  <si>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</si>
  <si>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</si>
  <si>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</si>
  <si>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</si>
  <si>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</si>
  <si>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</si>
  <si>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</si>
  <si>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</si>
  <si>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</si>
  <si>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</si>
  <si>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</si>
  <si>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</si>
  <si>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</si>
  <si>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</si>
  <si>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</si>
  <si>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</si>
  <si>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</si>
  <si>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</si>
  <si>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</si>
  <si>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</si>
  <si>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01/05/14 - VENCIMENTO 08/05/14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</si>
</sst>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228832</v>
      </c>
      <c r="C7" s="10">
        <f aca="true" t="shared" si="0" ref="C7:I7">C8+C20+C24</f>
        <v>164911</v>
      </c>
      <c r="D7" s="10">
        <f t="shared" si="0"/>
        <v>253466</v>
      </c>
      <c r="E7" s="10">
        <f t="shared" si="0"/>
        <v>334829</v>
      </c>
      <c r="F7" s="10">
        <f t="shared" si="0"/>
        <v>181936</v>
      </c>
      <c r="G7" s="10">
        <f t="shared" si="0"/>
        <v>359769</v>
      </c>
      <c r="H7" s="10">
        <f t="shared" si="0"/>
        <v>205506</v>
      </c>
      <c r="I7" s="10">
        <f t="shared" si="0"/>
        <v>110992</v>
      </c>
      <c r="J7" s="10">
        <f>+J8+J20+J24</f>
        <v>1840241</v>
      </c>
      <c r="L7" s="42"/>
    </row>
    <row r="8" spans="1:10" ht="15.75">
      <c r="A8" s="11" t="s">
        <v>96</v>
      </c>
      <c r="B8" s="12">
        <f>+B9+B12+B16</f>
        <v>126767</v>
      </c>
      <c r="C8" s="12">
        <f aca="true" t="shared" si="1" ref="C8:I8">+C9+C12+C16</f>
        <v>97372</v>
      </c>
      <c r="D8" s="12">
        <f t="shared" si="1"/>
        <v>156925</v>
      </c>
      <c r="E8" s="12">
        <f t="shared" si="1"/>
        <v>193086</v>
      </c>
      <c r="F8" s="12">
        <f t="shared" si="1"/>
        <v>105150</v>
      </c>
      <c r="G8" s="12">
        <f t="shared" si="1"/>
        <v>204686</v>
      </c>
      <c r="H8" s="12">
        <f t="shared" si="1"/>
        <v>110027</v>
      </c>
      <c r="I8" s="12">
        <f t="shared" si="1"/>
        <v>66066</v>
      </c>
      <c r="J8" s="12">
        <f>SUM(B8:I8)</f>
        <v>1060079</v>
      </c>
    </row>
    <row r="9" spans="1:10" ht="15.75">
      <c r="A9" s="13" t="s">
        <v>22</v>
      </c>
      <c r="B9" s="14">
        <v>21584</v>
      </c>
      <c r="C9" s="14">
        <v>19843</v>
      </c>
      <c r="D9" s="14">
        <v>23962</v>
      </c>
      <c r="E9" s="14">
        <v>28864</v>
      </c>
      <c r="F9" s="14">
        <v>20691</v>
      </c>
      <c r="G9" s="14">
        <v>30056</v>
      </c>
      <c r="H9" s="14">
        <v>14330</v>
      </c>
      <c r="I9" s="14">
        <v>11928</v>
      </c>
      <c r="J9" s="12">
        <f aca="true" t="shared" si="2" ref="J9:J19">SUM(B9:I9)</f>
        <v>171258</v>
      </c>
    </row>
    <row r="10" spans="1:10" ht="15.75">
      <c r="A10" s="15" t="s">
        <v>23</v>
      </c>
      <c r="B10" s="14">
        <f>+B9-B11</f>
        <v>21584</v>
      </c>
      <c r="C10" s="14">
        <f aca="true" t="shared" si="3" ref="C10:I10">+C9-C11</f>
        <v>19843</v>
      </c>
      <c r="D10" s="14">
        <f t="shared" si="3"/>
        <v>23962</v>
      </c>
      <c r="E10" s="14">
        <f t="shared" si="3"/>
        <v>28864</v>
      </c>
      <c r="F10" s="14">
        <f t="shared" si="3"/>
        <v>20691</v>
      </c>
      <c r="G10" s="14">
        <f t="shared" si="3"/>
        <v>30056</v>
      </c>
      <c r="H10" s="14">
        <f t="shared" si="3"/>
        <v>14330</v>
      </c>
      <c r="I10" s="14">
        <f t="shared" si="3"/>
        <v>11928</v>
      </c>
      <c r="J10" s="12">
        <f t="shared" si="2"/>
        <v>171258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102410</v>
      </c>
      <c r="C12" s="14">
        <f aca="true" t="shared" si="4" ref="C12:I12">C13+C14+C15</f>
        <v>75556</v>
      </c>
      <c r="D12" s="14">
        <f t="shared" si="4"/>
        <v>130396</v>
      </c>
      <c r="E12" s="14">
        <f t="shared" si="4"/>
        <v>160501</v>
      </c>
      <c r="F12" s="14">
        <f t="shared" si="4"/>
        <v>82341</v>
      </c>
      <c r="G12" s="14">
        <f t="shared" si="4"/>
        <v>170796</v>
      </c>
      <c r="H12" s="14">
        <f t="shared" si="4"/>
        <v>93605</v>
      </c>
      <c r="I12" s="14">
        <f t="shared" si="4"/>
        <v>53219</v>
      </c>
      <c r="J12" s="12">
        <f t="shared" si="2"/>
        <v>868824</v>
      </c>
    </row>
    <row r="13" spans="1:10" ht="15.75">
      <c r="A13" s="15" t="s">
        <v>25</v>
      </c>
      <c r="B13" s="14">
        <v>45736</v>
      </c>
      <c r="C13" s="14">
        <v>35085</v>
      </c>
      <c r="D13" s="14">
        <v>59628</v>
      </c>
      <c r="E13" s="14">
        <v>74570</v>
      </c>
      <c r="F13" s="14">
        <v>39469</v>
      </c>
      <c r="G13" s="14">
        <v>78879</v>
      </c>
      <c r="H13" s="14">
        <v>41926</v>
      </c>
      <c r="I13" s="14">
        <v>23061</v>
      </c>
      <c r="J13" s="12">
        <f t="shared" si="2"/>
        <v>398354</v>
      </c>
    </row>
    <row r="14" spans="1:10" ht="15.75">
      <c r="A14" s="15" t="s">
        <v>26</v>
      </c>
      <c r="B14" s="14">
        <v>48356</v>
      </c>
      <c r="C14" s="14">
        <v>33607</v>
      </c>
      <c r="D14" s="14">
        <v>60738</v>
      </c>
      <c r="E14" s="14">
        <v>72194</v>
      </c>
      <c r="F14" s="14">
        <v>36273</v>
      </c>
      <c r="G14" s="14">
        <v>79145</v>
      </c>
      <c r="H14" s="14">
        <v>45208</v>
      </c>
      <c r="I14" s="14">
        <v>26772</v>
      </c>
      <c r="J14" s="12">
        <f t="shared" si="2"/>
        <v>402293</v>
      </c>
    </row>
    <row r="15" spans="1:10" ht="15.75">
      <c r="A15" s="15" t="s">
        <v>27</v>
      </c>
      <c r="B15" s="14">
        <v>8318</v>
      </c>
      <c r="C15" s="14">
        <v>6864</v>
      </c>
      <c r="D15" s="14">
        <v>10030</v>
      </c>
      <c r="E15" s="14">
        <v>13737</v>
      </c>
      <c r="F15" s="14">
        <v>6599</v>
      </c>
      <c r="G15" s="14">
        <v>12772</v>
      </c>
      <c r="H15" s="14">
        <v>6471</v>
      </c>
      <c r="I15" s="14">
        <v>3386</v>
      </c>
      <c r="J15" s="12">
        <f t="shared" si="2"/>
        <v>68177</v>
      </c>
    </row>
    <row r="16" spans="1:10" ht="15.75">
      <c r="A16" s="16" t="s">
        <v>95</v>
      </c>
      <c r="B16" s="14">
        <f>B17+B18+B19</f>
        <v>2773</v>
      </c>
      <c r="C16" s="14">
        <f aca="true" t="shared" si="5" ref="C16:I16">C17+C18+C19</f>
        <v>1973</v>
      </c>
      <c r="D16" s="14">
        <f t="shared" si="5"/>
        <v>2567</v>
      </c>
      <c r="E16" s="14">
        <f t="shared" si="5"/>
        <v>3721</v>
      </c>
      <c r="F16" s="14">
        <f t="shared" si="5"/>
        <v>2118</v>
      </c>
      <c r="G16" s="14">
        <f t="shared" si="5"/>
        <v>3834</v>
      </c>
      <c r="H16" s="14">
        <f t="shared" si="5"/>
        <v>2092</v>
      </c>
      <c r="I16" s="14">
        <f t="shared" si="5"/>
        <v>919</v>
      </c>
      <c r="J16" s="12">
        <f t="shared" si="2"/>
        <v>19997</v>
      </c>
    </row>
    <row r="17" spans="1:10" ht="15.75">
      <c r="A17" s="15" t="s">
        <v>92</v>
      </c>
      <c r="B17" s="14">
        <v>1290</v>
      </c>
      <c r="C17" s="14">
        <v>932</v>
      </c>
      <c r="D17" s="14">
        <v>1182</v>
      </c>
      <c r="E17" s="14">
        <v>1822</v>
      </c>
      <c r="F17" s="14">
        <v>1066</v>
      </c>
      <c r="G17" s="14">
        <v>1894</v>
      </c>
      <c r="H17" s="14">
        <v>1110</v>
      </c>
      <c r="I17" s="14">
        <v>496</v>
      </c>
      <c r="J17" s="12">
        <f t="shared" si="2"/>
        <v>9792</v>
      </c>
    </row>
    <row r="18" spans="1:10" ht="15.75">
      <c r="A18" s="15" t="s">
        <v>93</v>
      </c>
      <c r="B18" s="14">
        <v>58</v>
      </c>
      <c r="C18" s="14">
        <v>56</v>
      </c>
      <c r="D18" s="14">
        <v>68</v>
      </c>
      <c r="E18" s="14">
        <v>80</v>
      </c>
      <c r="F18" s="14">
        <v>55</v>
      </c>
      <c r="G18" s="14">
        <v>110</v>
      </c>
      <c r="H18" s="14">
        <v>71</v>
      </c>
      <c r="I18" s="14">
        <v>40</v>
      </c>
      <c r="J18" s="12">
        <f t="shared" si="2"/>
        <v>538</v>
      </c>
    </row>
    <row r="19" spans="1:10" ht="15.75">
      <c r="A19" s="15" t="s">
        <v>94</v>
      </c>
      <c r="B19" s="14">
        <v>1425</v>
      </c>
      <c r="C19" s="14">
        <v>985</v>
      </c>
      <c r="D19" s="14">
        <v>1317</v>
      </c>
      <c r="E19" s="14">
        <v>1819</v>
      </c>
      <c r="F19" s="14">
        <v>997</v>
      </c>
      <c r="G19" s="14">
        <v>1830</v>
      </c>
      <c r="H19" s="14">
        <v>911</v>
      </c>
      <c r="I19" s="14">
        <v>383</v>
      </c>
      <c r="J19" s="12">
        <f t="shared" si="2"/>
        <v>9667</v>
      </c>
    </row>
    <row r="20" spans="1:10" ht="15.75">
      <c r="A20" s="17" t="s">
        <v>28</v>
      </c>
      <c r="B20" s="18">
        <f>B21+B22+B23</f>
        <v>74510</v>
      </c>
      <c r="C20" s="18">
        <f aca="true" t="shared" si="6" ref="C20:I20">C21+C22+C23</f>
        <v>46579</v>
      </c>
      <c r="D20" s="18">
        <f t="shared" si="6"/>
        <v>63379</v>
      </c>
      <c r="E20" s="18">
        <f t="shared" si="6"/>
        <v>94811</v>
      </c>
      <c r="F20" s="18">
        <f t="shared" si="6"/>
        <v>52879</v>
      </c>
      <c r="G20" s="18">
        <f t="shared" si="6"/>
        <v>115950</v>
      </c>
      <c r="H20" s="18">
        <f t="shared" si="6"/>
        <v>77812</v>
      </c>
      <c r="I20" s="18">
        <f t="shared" si="6"/>
        <v>37070</v>
      </c>
      <c r="J20" s="12">
        <f aca="true" t="shared" si="7" ref="J20:J26">SUM(B20:I20)</f>
        <v>562990</v>
      </c>
    </row>
    <row r="21" spans="1:10" ht="18.75" customHeight="1">
      <c r="A21" s="13" t="s">
        <v>29</v>
      </c>
      <c r="B21" s="14">
        <v>38131</v>
      </c>
      <c r="C21" s="14">
        <v>26579</v>
      </c>
      <c r="D21" s="14">
        <v>33100</v>
      </c>
      <c r="E21" s="14">
        <v>51742</v>
      </c>
      <c r="F21" s="14">
        <v>30411</v>
      </c>
      <c r="G21" s="14">
        <v>62490</v>
      </c>
      <c r="H21" s="14">
        <v>40030</v>
      </c>
      <c r="I21" s="14">
        <v>19703</v>
      </c>
      <c r="J21" s="12">
        <f t="shared" si="7"/>
        <v>302186</v>
      </c>
    </row>
    <row r="22" spans="1:10" ht="18.75" customHeight="1">
      <c r="A22" s="13" t="s">
        <v>30</v>
      </c>
      <c r="B22" s="14">
        <v>31188</v>
      </c>
      <c r="C22" s="14">
        <v>16644</v>
      </c>
      <c r="D22" s="14">
        <v>26134</v>
      </c>
      <c r="E22" s="14">
        <v>36210</v>
      </c>
      <c r="F22" s="14">
        <v>19198</v>
      </c>
      <c r="G22" s="14">
        <v>46164</v>
      </c>
      <c r="H22" s="14">
        <v>33363</v>
      </c>
      <c r="I22" s="14">
        <v>15318</v>
      </c>
      <c r="J22" s="12">
        <f t="shared" si="7"/>
        <v>224219</v>
      </c>
    </row>
    <row r="23" spans="1:10" ht="18.75" customHeight="1">
      <c r="A23" s="13" t="s">
        <v>31</v>
      </c>
      <c r="B23" s="14">
        <v>5191</v>
      </c>
      <c r="C23" s="14">
        <v>3356</v>
      </c>
      <c r="D23" s="14">
        <v>4145</v>
      </c>
      <c r="E23" s="14">
        <v>6859</v>
      </c>
      <c r="F23" s="14">
        <v>3270</v>
      </c>
      <c r="G23" s="14">
        <v>7296</v>
      </c>
      <c r="H23" s="14">
        <v>4419</v>
      </c>
      <c r="I23" s="14">
        <v>2049</v>
      </c>
      <c r="J23" s="12">
        <f t="shared" si="7"/>
        <v>36585</v>
      </c>
    </row>
    <row r="24" spans="1:10" ht="18.75" customHeight="1">
      <c r="A24" s="17" t="s">
        <v>32</v>
      </c>
      <c r="B24" s="14">
        <f>B25+B26</f>
        <v>27555</v>
      </c>
      <c r="C24" s="14">
        <f aca="true" t="shared" si="8" ref="C24:I24">C25+C26</f>
        <v>20960</v>
      </c>
      <c r="D24" s="14">
        <f t="shared" si="8"/>
        <v>33162</v>
      </c>
      <c r="E24" s="14">
        <f t="shared" si="8"/>
        <v>46932</v>
      </c>
      <c r="F24" s="14">
        <f t="shared" si="8"/>
        <v>23907</v>
      </c>
      <c r="G24" s="14">
        <f t="shared" si="8"/>
        <v>39133</v>
      </c>
      <c r="H24" s="14">
        <f t="shared" si="8"/>
        <v>17667</v>
      </c>
      <c r="I24" s="14">
        <f t="shared" si="8"/>
        <v>7856</v>
      </c>
      <c r="J24" s="12">
        <f t="shared" si="7"/>
        <v>217172</v>
      </c>
    </row>
    <row r="25" spans="1:10" ht="18.75" customHeight="1">
      <c r="A25" s="13" t="s">
        <v>33</v>
      </c>
      <c r="B25" s="14">
        <v>17635</v>
      </c>
      <c r="C25" s="14">
        <v>13414</v>
      </c>
      <c r="D25" s="14">
        <v>21224</v>
      </c>
      <c r="E25" s="14">
        <v>30036</v>
      </c>
      <c r="F25" s="14">
        <v>15300</v>
      </c>
      <c r="G25" s="14">
        <v>25045</v>
      </c>
      <c r="H25" s="14">
        <v>11307</v>
      </c>
      <c r="I25" s="14">
        <v>5028</v>
      </c>
      <c r="J25" s="12">
        <f t="shared" si="7"/>
        <v>138989</v>
      </c>
    </row>
    <row r="26" spans="1:10" ht="18.75" customHeight="1">
      <c r="A26" s="13" t="s">
        <v>34</v>
      </c>
      <c r="B26" s="14">
        <v>9920</v>
      </c>
      <c r="C26" s="14">
        <v>7546</v>
      </c>
      <c r="D26" s="14">
        <v>11938</v>
      </c>
      <c r="E26" s="14">
        <v>16896</v>
      </c>
      <c r="F26" s="14">
        <v>8607</v>
      </c>
      <c r="G26" s="14">
        <v>14088</v>
      </c>
      <c r="H26" s="14">
        <v>6360</v>
      </c>
      <c r="I26" s="14">
        <v>2828</v>
      </c>
      <c r="J26" s="12">
        <f t="shared" si="7"/>
        <v>78183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0.9557371884177038</v>
      </c>
      <c r="C32" s="23">
        <f aca="true" t="shared" si="9" ref="C32:I32">(((+C$8+C$20)*C$29)+(C$24*C$30))/C$7</f>
        <v>0.9530022672835651</v>
      </c>
      <c r="D32" s="23">
        <f t="shared" si="9"/>
        <v>0.9698819865386284</v>
      </c>
      <c r="E32" s="23">
        <f t="shared" si="9"/>
        <v>0.9618094854388359</v>
      </c>
      <c r="F32" s="23">
        <f t="shared" si="9"/>
        <v>0.9623660803799139</v>
      </c>
      <c r="G32" s="23">
        <f t="shared" si="9"/>
        <v>0.9663892747846534</v>
      </c>
      <c r="H32" s="23">
        <f t="shared" si="9"/>
        <v>0.9122883682228258</v>
      </c>
      <c r="I32" s="23">
        <f t="shared" si="9"/>
        <v>0.9798351016289463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1.495155257560656</v>
      </c>
      <c r="C35" s="26">
        <f aca="true" t="shared" si="10" ref="C35:I35">C32*C34</f>
        <v>1.4659080875355799</v>
      </c>
      <c r="D35" s="26">
        <f t="shared" si="10"/>
        <v>1.5071966070810288</v>
      </c>
      <c r="E35" s="26">
        <f t="shared" si="10"/>
        <v>1.4938824927835999</v>
      </c>
      <c r="F35" s="26">
        <f t="shared" si="10"/>
        <v>1.4547125671022778</v>
      </c>
      <c r="G35" s="26">
        <f t="shared" si="10"/>
        <v>1.5311471669688048</v>
      </c>
      <c r="H35" s="26">
        <f t="shared" si="10"/>
        <v>1.6563507613453625</v>
      </c>
      <c r="I35" s="26">
        <f t="shared" si="10"/>
        <v>1.8817733126783913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342139.37</v>
      </c>
      <c r="C41" s="29">
        <f aca="true" t="shared" si="13" ref="C41:I41">+C42+C43</f>
        <v>241744.37</v>
      </c>
      <c r="D41" s="29">
        <f t="shared" si="13"/>
        <v>382023.1</v>
      </c>
      <c r="E41" s="29">
        <f t="shared" si="13"/>
        <v>500195.18</v>
      </c>
      <c r="F41" s="29">
        <f t="shared" si="13"/>
        <v>264664.59</v>
      </c>
      <c r="G41" s="29">
        <f t="shared" si="13"/>
        <v>550859.29</v>
      </c>
      <c r="H41" s="29">
        <f t="shared" si="13"/>
        <v>340390.02</v>
      </c>
      <c r="I41" s="29">
        <f t="shared" si="13"/>
        <v>208861.78</v>
      </c>
      <c r="J41" s="29">
        <f t="shared" si="12"/>
        <v>2830877.7</v>
      </c>
      <c r="L41" s="43"/>
      <c r="M41" s="43"/>
    </row>
    <row r="42" spans="1:10" ht="15.75">
      <c r="A42" s="17" t="s">
        <v>72</v>
      </c>
      <c r="B42" s="30">
        <f>ROUND(+B7*B35,2)</f>
        <v>342139.37</v>
      </c>
      <c r="C42" s="30">
        <f aca="true" t="shared" si="14" ref="C42:I42">ROUND(+C7*C35,2)</f>
        <v>241744.37</v>
      </c>
      <c r="D42" s="30">
        <f t="shared" si="14"/>
        <v>382023.1</v>
      </c>
      <c r="E42" s="30">
        <f t="shared" si="14"/>
        <v>500195.18</v>
      </c>
      <c r="F42" s="30">
        <f t="shared" si="14"/>
        <v>264664.59</v>
      </c>
      <c r="G42" s="30">
        <f t="shared" si="14"/>
        <v>550859.29</v>
      </c>
      <c r="H42" s="30">
        <f t="shared" si="14"/>
        <v>340390.02</v>
      </c>
      <c r="I42" s="30">
        <f t="shared" si="14"/>
        <v>208861.78</v>
      </c>
      <c r="J42" s="30">
        <f>SUM(B42:I42)</f>
        <v>2830877.7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-64752</v>
      </c>
      <c r="C45" s="31">
        <f t="shared" si="16"/>
        <v>-59529</v>
      </c>
      <c r="D45" s="31">
        <f t="shared" si="16"/>
        <v>-71886</v>
      </c>
      <c r="E45" s="31">
        <f t="shared" si="16"/>
        <v>-86592</v>
      </c>
      <c r="F45" s="31">
        <f t="shared" si="16"/>
        <v>-62073</v>
      </c>
      <c r="G45" s="31">
        <f t="shared" si="16"/>
        <v>-90168</v>
      </c>
      <c r="H45" s="31">
        <f t="shared" si="16"/>
        <v>-42990</v>
      </c>
      <c r="I45" s="31">
        <f t="shared" si="16"/>
        <v>-35784</v>
      </c>
      <c r="J45" s="31">
        <f t="shared" si="16"/>
        <v>-513774</v>
      </c>
      <c r="L45" s="43"/>
    </row>
    <row r="46" spans="1:12" ht="15.75">
      <c r="A46" s="17" t="s">
        <v>42</v>
      </c>
      <c r="B46" s="32">
        <f>B47+B48</f>
        <v>-64752</v>
      </c>
      <c r="C46" s="32">
        <f aca="true" t="shared" si="17" ref="C46:I46">C47+C48</f>
        <v>-59529</v>
      </c>
      <c r="D46" s="32">
        <f t="shared" si="17"/>
        <v>-71886</v>
      </c>
      <c r="E46" s="32">
        <f t="shared" si="17"/>
        <v>-86592</v>
      </c>
      <c r="F46" s="32">
        <f t="shared" si="17"/>
        <v>-62073</v>
      </c>
      <c r="G46" s="32">
        <f t="shared" si="17"/>
        <v>-90168</v>
      </c>
      <c r="H46" s="32">
        <f t="shared" si="17"/>
        <v>-42990</v>
      </c>
      <c r="I46" s="32">
        <f t="shared" si="17"/>
        <v>-35784</v>
      </c>
      <c r="J46" s="31">
        <f t="shared" si="12"/>
        <v>-513774</v>
      </c>
      <c r="L46" s="43"/>
    </row>
    <row r="47" spans="1:12" ht="15.75">
      <c r="A47" s="13" t="s">
        <v>67</v>
      </c>
      <c r="B47" s="20">
        <f aca="true" t="shared" si="18" ref="B47:I47">ROUND(-B9*$D$3,2)</f>
        <v>-64752</v>
      </c>
      <c r="C47" s="20">
        <f t="shared" si="18"/>
        <v>-59529</v>
      </c>
      <c r="D47" s="20">
        <f t="shared" si="18"/>
        <v>-71886</v>
      </c>
      <c r="E47" s="20">
        <f t="shared" si="18"/>
        <v>-86592</v>
      </c>
      <c r="F47" s="20">
        <f t="shared" si="18"/>
        <v>-62073</v>
      </c>
      <c r="G47" s="20">
        <f t="shared" si="18"/>
        <v>-90168</v>
      </c>
      <c r="H47" s="20">
        <f t="shared" si="18"/>
        <v>-42990</v>
      </c>
      <c r="I47" s="20">
        <f t="shared" si="18"/>
        <v>-35784</v>
      </c>
      <c r="J47" s="57">
        <f t="shared" si="12"/>
        <v>-513774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277387.37</v>
      </c>
      <c r="C57" s="35">
        <f t="shared" si="21"/>
        <v>182215.37</v>
      </c>
      <c r="D57" s="35">
        <f t="shared" si="21"/>
        <v>310137.1</v>
      </c>
      <c r="E57" s="35">
        <f t="shared" si="21"/>
        <v>413603.18</v>
      </c>
      <c r="F57" s="35">
        <f t="shared" si="21"/>
        <v>202591.59000000003</v>
      </c>
      <c r="G57" s="35">
        <f t="shared" si="21"/>
        <v>460691.29000000004</v>
      </c>
      <c r="H57" s="35">
        <f t="shared" si="21"/>
        <v>297400.02</v>
      </c>
      <c r="I57" s="35">
        <f t="shared" si="21"/>
        <v>173077.78</v>
      </c>
      <c r="J57" s="35">
        <f>SUM(B57:I57)</f>
        <v>2317103.6999999997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2317103.6900000004</v>
      </c>
      <c r="L60" s="43"/>
    </row>
    <row r="61" spans="1:10" ht="17.25" customHeight="1">
      <c r="A61" s="17" t="s">
        <v>46</v>
      </c>
      <c r="B61" s="45">
        <v>53361.72</v>
      </c>
      <c r="C61" s="45">
        <v>45666.65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99028.37</v>
      </c>
    </row>
    <row r="62" spans="1:10" ht="17.25" customHeight="1">
      <c r="A62" s="17" t="s">
        <v>52</v>
      </c>
      <c r="B62" s="45">
        <v>224025.65</v>
      </c>
      <c r="C62" s="45">
        <v>136548.72</v>
      </c>
      <c r="D62" s="44">
        <v>0</v>
      </c>
      <c r="E62" s="45">
        <v>188937.43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549511.8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117089.03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117089.03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125478.47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125478.47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46235.95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46235.95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21333.64</v>
      </c>
      <c r="E66" s="44">
        <v>0</v>
      </c>
      <c r="F66" s="45">
        <v>30235.56</v>
      </c>
      <c r="G66" s="44">
        <v>0</v>
      </c>
      <c r="H66" s="44">
        <v>0</v>
      </c>
      <c r="I66" s="44">
        <v>0</v>
      </c>
      <c r="J66" s="35">
        <f t="shared" si="22"/>
        <v>51569.2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128515.85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128515.85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80530.39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80530.39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15619.51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15619.51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172356.03</v>
      </c>
      <c r="G70" s="44">
        <v>0</v>
      </c>
      <c r="H70" s="44">
        <v>0</v>
      </c>
      <c r="I70" s="44">
        <v>0</v>
      </c>
      <c r="J70" s="35">
        <f t="shared" si="22"/>
        <v>172356.03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265088.29</v>
      </c>
      <c r="H71" s="45">
        <v>297400.02</v>
      </c>
      <c r="I71" s="44">
        <v>0</v>
      </c>
      <c r="J71" s="32">
        <f t="shared" si="22"/>
        <v>562488.31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195603</v>
      </c>
      <c r="H72" s="44">
        <v>0</v>
      </c>
      <c r="I72" s="44">
        <v>0</v>
      </c>
      <c r="J72" s="35">
        <f t="shared" si="22"/>
        <v>195603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56190.64</v>
      </c>
      <c r="J73" s="32">
        <f t="shared" si="22"/>
        <v>56190.64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116887.14</v>
      </c>
      <c r="J74" s="35">
        <f t="shared" si="22"/>
        <v>116887.14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1.5869021700630475</v>
      </c>
      <c r="C79" s="55">
        <v>1.5580799542550283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1.4743201793192946</v>
      </c>
      <c r="C80" s="55">
        <v>1.4361744514307713</v>
      </c>
      <c r="D80" s="55"/>
      <c r="E80" s="55">
        <v>1.5232013223541137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1.4116658056592555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1.4817369069683943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1.820154311848123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1.674315221756842</v>
      </c>
      <c r="E84" s="55">
        <v>0</v>
      </c>
      <c r="F84" s="55">
        <v>1.5110158897507342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1.4729626812324725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1.4691401195009444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1.456275615567911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1.4450889443808004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1.4722434786782175</v>
      </c>
      <c r="H89" s="55">
        <v>1.6563507634813581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1.6122023062596589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1.840326281725549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1.9028293093843835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2014-05-07T19:25:23Z</dcterms:modified>
  <cp:category/>
  <cp:version/>
  <cp:contentType/>
  <cp:contentStatus/>
</cp:coreProperties>
</file>