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K20" s="1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C68"/>
  <c r="D68"/>
  <c r="E68"/>
  <c r="F68"/>
  <c r="G68"/>
  <c r="H68"/>
  <c r="I68"/>
  <c r="J68"/>
  <c r="K68" s="1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J99"/>
  <c r="K99" s="1"/>
  <c r="K100"/>
  <c r="J101"/>
  <c r="K101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<sst xmlns="http://schemas.openxmlformats.org/spreadsheetml/2006/main" count="127" uniqueCount="127">
  <si>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</si>
  <si>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</si>
  <si>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</si>
  <si>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</si>
  <si>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</si>
  <si>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</si>
  <si>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</si>
  <si>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</si>
  <si>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</si>
  <si>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</si>
  <si>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</si>
  <si>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</si>
  <si>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</si>
  <si>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</si>
  <si>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</si>
  <si>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</si>
  <si>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</si>
  <si>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</si>
  <si>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</si>
  <si>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</si>
  <si>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</si>
  <si>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</si>
  <si>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</si>
  <si>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</si>
  <si>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</si>
  <si>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</si>
  <si>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</si>
  <si>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</si>
  <si>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</si>
  <si>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</si>
  <si>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</si>
  <si>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</si>
  <si>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</si>
  <si>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</si>
  <si>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</si>
  <si>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</si>
  <si>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</si>
  <si>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</si>
  <si>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</si>
  <si>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</si>
  <si>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</si>
  <si>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</si>
  <si>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</si>
  <si>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</si>
  <si>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</si>
  <si>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</si>
  <si>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</si>
  <si>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</si>
  <si>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</si>
  <si>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</si>
  <si>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</si>
  <si>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</si>
  <si>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</si>
  <si>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</si>
  <si>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</si>
  <si>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</si>
  <si>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</si>
  <si>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</si>
  <si>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</si>
  <si>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</si>
  <si>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</si>
  <si>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</si>
  <si>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</si>
  <si>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</si>
  <si>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</si>
  <si>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</si>
  <si>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</si>
  <si>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</si>
  <si>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</si>
  <si>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</si>
  <si>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</si>
  <si>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</si>
  <si>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</si>
  <si>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</si>
  <si>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</si>
  <si>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</si>
  <si>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</si>
  <si>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</si>
  <si>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</si>
  <si>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</si>
  <si>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</si>
  <si>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</si>
  <si>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</si>
  <si>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</si>
  <si>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</si>
  <si>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</si>
  <si>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</si>
  <si>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</si>
  <si>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</si>
  <si>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</si>
  <si>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</si>
  <si>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</si>
  <si>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</si>
  <si>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</si>
  <si>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</si>
  <si>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</si>
  <si>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</si>
  <si>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</si>
  <si>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</si>
  <si>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</si>
  <si>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</si>
  <si>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</si>
  <si>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</si>
  <si>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</si>
  <si>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</si>
  <si>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</si>
  <si>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</si>
  <si>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</si>
  <si>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</si>
  <si>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</si>
  <si>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</si>
  <si>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</si>
  <si>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</si>
  <si>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</si>
  <si>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</si>
  <si>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</si>
  <si>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</si>
  <si>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</si>
  <si>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</si>
  <si>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</si>
  <si>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</si>
  <si>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</si>
  <si>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</si>
  <si>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</si>
  <si>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</si>
  <si>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</si>
  <si>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31/05/14 - VENCIMENTO 06/06/14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</si>
</sst>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322665</v>
      </c>
      <c r="C7" s="9">
        <f t="shared" si="0"/>
        <v>433864</v>
      </c>
      <c r="D7" s="9">
        <f t="shared" si="0"/>
        <v>496702</v>
      </c>
      <c r="E7" s="9">
        <f t="shared" si="0"/>
        <v>272385</v>
      </c>
      <c r="F7" s="9">
        <f t="shared" si="0"/>
        <v>420639</v>
      </c>
      <c r="G7" s="9">
        <f t="shared" si="0"/>
        <v>641016</v>
      </c>
      <c r="H7" s="9">
        <f t="shared" si="0"/>
        <v>245950</v>
      </c>
      <c r="I7" s="9">
        <f t="shared" si="0"/>
        <v>61020</v>
      </c>
      <c r="J7" s="9">
        <f t="shared" si="0"/>
        <v>174571</v>
      </c>
      <c r="K7" s="9">
        <f t="shared" si="0"/>
        <v>3068812</v>
      </c>
      <c r="L7" s="53"/>
    </row>
    <row r="8" spans="1:13" ht="17.25" customHeight="1">
      <c r="A8" s="10" t="s">
        <v>121</v>
      </c>
      <c r="B8" s="11">
        <f>B9+B12+B16</f>
        <v>193838</v>
      </c>
      <c r="C8" s="11">
        <f t="shared" ref="C8:J8" si="1">C9+C12+C16</f>
        <v>267914</v>
      </c>
      <c r="D8" s="11">
        <f t="shared" si="1"/>
        <v>291505</v>
      </c>
      <c r="E8" s="11">
        <f t="shared" si="1"/>
        <v>164495</v>
      </c>
      <c r="F8" s="11">
        <f t="shared" si="1"/>
        <v>234936</v>
      </c>
      <c r="G8" s="11">
        <f t="shared" si="1"/>
        <v>349287</v>
      </c>
      <c r="H8" s="11">
        <f t="shared" si="1"/>
        <v>158187</v>
      </c>
      <c r="I8" s="11">
        <f t="shared" si="1"/>
        <v>33626</v>
      </c>
      <c r="J8" s="11">
        <f t="shared" si="1"/>
        <v>100394</v>
      </c>
      <c r="K8" s="11">
        <f>SUM(B8:J8)</f>
        <v>1794182</v>
      </c>
    </row>
    <row r="9" spans="1:13" ht="17.25" customHeight="1">
      <c r="A9" s="15" t="s">
        <v>17</v>
      </c>
      <c r="B9" s="13">
        <f>+B10+B11</f>
        <v>37813</v>
      </c>
      <c r="C9" s="13">
        <f t="shared" ref="C9:J9" si="2">+C10+C11</f>
        <v>55681</v>
      </c>
      <c r="D9" s="13">
        <f t="shared" si="2"/>
        <v>55139</v>
      </c>
      <c r="E9" s="13">
        <f t="shared" si="2"/>
        <v>32291</v>
      </c>
      <c r="F9" s="13">
        <f t="shared" si="2"/>
        <v>38462</v>
      </c>
      <c r="G9" s="13">
        <f t="shared" si="2"/>
        <v>45083</v>
      </c>
      <c r="H9" s="13">
        <f t="shared" si="2"/>
        <v>34158</v>
      </c>
      <c r="I9" s="13">
        <f t="shared" si="2"/>
        <v>8019</v>
      </c>
      <c r="J9" s="13">
        <f t="shared" si="2"/>
        <v>16779</v>
      </c>
      <c r="K9" s="11">
        <f>SUM(B9:J9)</f>
        <v>323425</v>
      </c>
    </row>
    <row r="10" spans="1:13" ht="17.25" customHeight="1">
      <c r="A10" s="30" t="s">
        <v>18</v>
      </c>
      <c r="B10" s="13">
        <v>37813</v>
      </c>
      <c r="C10" s="13">
        <v>55681</v>
      </c>
      <c r="D10" s="13">
        <v>55139</v>
      </c>
      <c r="E10" s="13">
        <v>32291</v>
      </c>
      <c r="F10" s="13">
        <v>38462</v>
      </c>
      <c r="G10" s="13">
        <v>45083</v>
      </c>
      <c r="H10" s="13">
        <v>34158</v>
      </c>
      <c r="I10" s="13">
        <v>8019</v>
      </c>
      <c r="J10" s="13">
        <v>16779</v>
      </c>
      <c r="K10" s="11">
        <f>SUM(B10:J10)</f>
        <v>323425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151445</v>
      </c>
      <c r="C12" s="17">
        <f t="shared" si="3"/>
        <v>206074</v>
      </c>
      <c r="D12" s="17">
        <f t="shared" si="3"/>
        <v>229931</v>
      </c>
      <c r="E12" s="17">
        <f t="shared" si="3"/>
        <v>128691</v>
      </c>
      <c r="F12" s="17">
        <f t="shared" si="3"/>
        <v>191134</v>
      </c>
      <c r="G12" s="17">
        <f t="shared" si="3"/>
        <v>296536</v>
      </c>
      <c r="H12" s="17">
        <f t="shared" si="3"/>
        <v>120948</v>
      </c>
      <c r="I12" s="17">
        <f t="shared" si="3"/>
        <v>24736</v>
      </c>
      <c r="J12" s="17">
        <f t="shared" si="3"/>
        <v>81281</v>
      </c>
      <c r="K12" s="11">
        <f t="shared" ref="K12:K27" si="4">SUM(B12:J12)</f>
        <v>1430776</v>
      </c>
    </row>
    <row r="13" spans="1:13" ht="17.25" customHeight="1">
      <c r="A13" s="14" t="s">
        <v>20</v>
      </c>
      <c r="B13" s="13">
        <v>71505</v>
      </c>
      <c r="C13" s="13">
        <v>104886</v>
      </c>
      <c r="D13" s="13">
        <v>119397</v>
      </c>
      <c r="E13" s="13">
        <v>66005</v>
      </c>
      <c r="F13" s="13">
        <v>94394</v>
      </c>
      <c r="G13" s="13">
        <v>139376</v>
      </c>
      <c r="H13" s="13">
        <v>57272</v>
      </c>
      <c r="I13" s="13">
        <v>13776</v>
      </c>
      <c r="J13" s="13">
        <v>41977</v>
      </c>
      <c r="K13" s="11">
        <f t="shared" si="4"/>
        <v>708588</v>
      </c>
      <c r="L13" s="53"/>
      <c r="M13" s="54"/>
    </row>
    <row r="14" spans="1:13" ht="17.25" customHeight="1">
      <c r="A14" s="14" t="s">
        <v>21</v>
      </c>
      <c r="B14" s="13">
        <v>67876</v>
      </c>
      <c r="C14" s="13">
        <v>84091</v>
      </c>
      <c r="D14" s="13">
        <v>93042</v>
      </c>
      <c r="E14" s="13">
        <v>53337</v>
      </c>
      <c r="F14" s="13">
        <v>83092</v>
      </c>
      <c r="G14" s="13">
        <v>139620</v>
      </c>
      <c r="H14" s="13">
        <v>54694</v>
      </c>
      <c r="I14" s="13">
        <v>8981</v>
      </c>
      <c r="J14" s="13">
        <v>33186</v>
      </c>
      <c r="K14" s="11">
        <f t="shared" si="4"/>
        <v>617919</v>
      </c>
      <c r="L14" s="53"/>
    </row>
    <row r="15" spans="1:13" ht="17.25" customHeight="1">
      <c r="A15" s="14" t="s">
        <v>22</v>
      </c>
      <c r="B15" s="13">
        <v>12064</v>
      </c>
      <c r="C15" s="13">
        <v>17097</v>
      </c>
      <c r="D15" s="13">
        <v>17492</v>
      </c>
      <c r="E15" s="13">
        <v>9349</v>
      </c>
      <c r="F15" s="13">
        <v>13648</v>
      </c>
      <c r="G15" s="13">
        <v>17540</v>
      </c>
      <c r="H15" s="13">
        <v>8982</v>
      </c>
      <c r="I15" s="13">
        <v>1979</v>
      </c>
      <c r="J15" s="13">
        <v>6118</v>
      </c>
      <c r="K15" s="11">
        <f t="shared" si="4"/>
        <v>104269</v>
      </c>
    </row>
    <row r="16" spans="1:13" ht="17.25" customHeight="1">
      <c r="A16" s="15" t="s">
        <v>117</v>
      </c>
      <c r="B16" s="13">
        <f>B17+B18+B19</f>
        <v>4580</v>
      </c>
      <c r="C16" s="13">
        <f t="shared" ref="C16:J16" si="5">C17+C18+C19</f>
        <v>6159</v>
      </c>
      <c r="D16" s="13">
        <f t="shared" si="5"/>
        <v>6435</v>
      </c>
      <c r="E16" s="13">
        <f t="shared" si="5"/>
        <v>3513</v>
      </c>
      <c r="F16" s="13">
        <f t="shared" si="5"/>
        <v>5340</v>
      </c>
      <c r="G16" s="13">
        <f t="shared" si="5"/>
        <v>7668</v>
      </c>
      <c r="H16" s="13">
        <f t="shared" si="5"/>
        <v>3081</v>
      </c>
      <c r="I16" s="13">
        <f t="shared" si="5"/>
        <v>871</v>
      </c>
      <c r="J16" s="13">
        <f t="shared" si="5"/>
        <v>2334</v>
      </c>
      <c r="K16" s="11">
        <f t="shared" si="4"/>
        <v>39981</v>
      </c>
    </row>
    <row r="17" spans="1:12" ht="17.25" customHeight="1">
      <c r="A17" s="14" t="s">
        <v>118</v>
      </c>
      <c r="B17" s="13">
        <v>2000</v>
      </c>
      <c r="C17" s="13">
        <v>2698</v>
      </c>
      <c r="D17" s="13">
        <v>2852</v>
      </c>
      <c r="E17" s="13">
        <v>1744</v>
      </c>
      <c r="F17" s="13">
        <v>2510</v>
      </c>
      <c r="G17" s="13">
        <v>3733</v>
      </c>
      <c r="H17" s="13">
        <v>1496</v>
      </c>
      <c r="I17" s="13">
        <v>441</v>
      </c>
      <c r="J17" s="13">
        <v>1058</v>
      </c>
      <c r="K17" s="11">
        <f t="shared" si="4"/>
        <v>18532</v>
      </c>
    </row>
    <row r="18" spans="1:12" ht="17.25" customHeight="1">
      <c r="A18" s="14" t="s">
        <v>119</v>
      </c>
      <c r="B18" s="13">
        <v>101</v>
      </c>
      <c r="C18" s="13">
        <v>152</v>
      </c>
      <c r="D18" s="13">
        <v>201</v>
      </c>
      <c r="E18" s="13">
        <v>134</v>
      </c>
      <c r="F18" s="13">
        <v>181</v>
      </c>
      <c r="G18" s="13">
        <v>380</v>
      </c>
      <c r="H18" s="13">
        <v>141</v>
      </c>
      <c r="I18" s="13">
        <v>20</v>
      </c>
      <c r="J18" s="13">
        <v>75</v>
      </c>
      <c r="K18" s="11">
        <f t="shared" si="4"/>
        <v>1385</v>
      </c>
    </row>
    <row r="19" spans="1:12" ht="17.25" customHeight="1">
      <c r="A19" s="14" t="s">
        <v>120</v>
      </c>
      <c r="B19" s="13">
        <v>2479</v>
      </c>
      <c r="C19" s="13">
        <v>3309</v>
      </c>
      <c r="D19" s="13">
        <v>3382</v>
      </c>
      <c r="E19" s="13">
        <v>1635</v>
      </c>
      <c r="F19" s="13">
        <v>2649</v>
      </c>
      <c r="G19" s="13">
        <v>3555</v>
      </c>
      <c r="H19" s="13">
        <v>1444</v>
      </c>
      <c r="I19" s="13">
        <v>410</v>
      </c>
      <c r="J19" s="13">
        <v>1201</v>
      </c>
      <c r="K19" s="11">
        <f t="shared" si="4"/>
        <v>20064</v>
      </c>
    </row>
    <row r="20" spans="1:12" ht="17.25" customHeight="1">
      <c r="A20" s="16" t="s">
        <v>23</v>
      </c>
      <c r="B20" s="11">
        <f>+B21+B22+B23</f>
        <v>101708</v>
      </c>
      <c r="C20" s="11">
        <f t="shared" ref="C20:J20" si="6">+C21+C22+C23</f>
        <v>124814</v>
      </c>
      <c r="D20" s="11">
        <f t="shared" si="6"/>
        <v>153525</v>
      </c>
      <c r="E20" s="11">
        <f t="shared" si="6"/>
        <v>80959</v>
      </c>
      <c r="F20" s="11">
        <f t="shared" si="6"/>
        <v>150678</v>
      </c>
      <c r="G20" s="11">
        <f t="shared" si="6"/>
        <v>254494</v>
      </c>
      <c r="H20" s="11">
        <f t="shared" si="6"/>
        <v>71662</v>
      </c>
      <c r="I20" s="11">
        <f t="shared" si="6"/>
        <v>19303</v>
      </c>
      <c r="J20" s="11">
        <f t="shared" si="6"/>
        <v>52292</v>
      </c>
      <c r="K20" s="11">
        <f t="shared" si="4"/>
        <v>1009435</v>
      </c>
    </row>
    <row r="21" spans="1:12" ht="17.25" customHeight="1">
      <c r="A21" s="12" t="s">
        <v>24</v>
      </c>
      <c r="B21" s="13">
        <v>53697</v>
      </c>
      <c r="C21" s="13">
        <v>72024</v>
      </c>
      <c r="D21" s="13">
        <v>89149</v>
      </c>
      <c r="E21" s="13">
        <v>46514</v>
      </c>
      <c r="F21" s="13">
        <v>81941</v>
      </c>
      <c r="G21" s="13">
        <v>128289</v>
      </c>
      <c r="H21" s="13">
        <v>39069</v>
      </c>
      <c r="I21" s="13">
        <v>11972</v>
      </c>
      <c r="J21" s="13">
        <v>29295</v>
      </c>
      <c r="K21" s="11">
        <f t="shared" si="4"/>
        <v>551950</v>
      </c>
      <c r="L21" s="53"/>
    </row>
    <row r="22" spans="1:12" ht="17.25" customHeight="1">
      <c r="A22" s="12" t="s">
        <v>25</v>
      </c>
      <c r="B22" s="13">
        <v>41198</v>
      </c>
      <c r="C22" s="13">
        <v>44303</v>
      </c>
      <c r="D22" s="13">
        <v>54938</v>
      </c>
      <c r="E22" s="13">
        <v>29866</v>
      </c>
      <c r="F22" s="13">
        <v>59822</v>
      </c>
      <c r="G22" s="13">
        <v>113199</v>
      </c>
      <c r="H22" s="13">
        <v>28496</v>
      </c>
      <c r="I22" s="13">
        <v>6112</v>
      </c>
      <c r="J22" s="13">
        <v>19691</v>
      </c>
      <c r="K22" s="11">
        <f t="shared" si="4"/>
        <v>397625</v>
      </c>
      <c r="L22" s="53"/>
    </row>
    <row r="23" spans="1:12" ht="17.25" customHeight="1">
      <c r="A23" s="12" t="s">
        <v>26</v>
      </c>
      <c r="B23" s="13">
        <v>6813</v>
      </c>
      <c r="C23" s="13">
        <v>8487</v>
      </c>
      <c r="D23" s="13">
        <v>9438</v>
      </c>
      <c r="E23" s="13">
        <v>4579</v>
      </c>
      <c r="F23" s="13">
        <v>8915</v>
      </c>
      <c r="G23" s="13">
        <v>13006</v>
      </c>
      <c r="H23" s="13">
        <v>4097</v>
      </c>
      <c r="I23" s="13">
        <v>1219</v>
      </c>
      <c r="J23" s="13">
        <v>3306</v>
      </c>
      <c r="K23" s="11">
        <f t="shared" si="4"/>
        <v>59860</v>
      </c>
    </row>
    <row r="24" spans="1:12" ht="17.25" customHeight="1">
      <c r="A24" s="16" t="s">
        <v>27</v>
      </c>
      <c r="B24" s="13">
        <v>27119</v>
      </c>
      <c r="C24" s="13">
        <v>41136</v>
      </c>
      <c r="D24" s="13">
        <v>51672</v>
      </c>
      <c r="E24" s="13">
        <v>26931</v>
      </c>
      <c r="F24" s="13">
        <v>35025</v>
      </c>
      <c r="G24" s="13">
        <v>37235</v>
      </c>
      <c r="H24" s="13">
        <v>15803</v>
      </c>
      <c r="I24" s="13">
        <v>8091</v>
      </c>
      <c r="J24" s="13">
        <v>21885</v>
      </c>
      <c r="K24" s="11">
        <f t="shared" si="4"/>
        <v>264897</v>
      </c>
    </row>
    <row r="25" spans="1:12" ht="17.25" customHeight="1">
      <c r="A25" s="12" t="s">
        <v>28</v>
      </c>
      <c r="B25" s="13">
        <v>17356</v>
      </c>
      <c r="C25" s="13">
        <v>26327</v>
      </c>
      <c r="D25" s="13">
        <v>33070</v>
      </c>
      <c r="E25" s="13">
        <v>17236</v>
      </c>
      <c r="F25" s="13">
        <v>22416</v>
      </c>
      <c r="G25" s="13">
        <v>23830</v>
      </c>
      <c r="H25" s="13">
        <v>10114</v>
      </c>
      <c r="I25" s="13">
        <v>5178</v>
      </c>
      <c r="J25" s="13">
        <v>14006</v>
      </c>
      <c r="K25" s="11">
        <f t="shared" si="4"/>
        <v>169533</v>
      </c>
      <c r="L25" s="53"/>
    </row>
    <row r="26" spans="1:12" ht="17.25" customHeight="1">
      <c r="A26" s="12" t="s">
        <v>29</v>
      </c>
      <c r="B26" s="13">
        <v>9763</v>
      </c>
      <c r="C26" s="13">
        <v>14809</v>
      </c>
      <c r="D26" s="13">
        <v>18602</v>
      </c>
      <c r="E26" s="13">
        <v>9695</v>
      </c>
      <c r="F26" s="13">
        <v>12609</v>
      </c>
      <c r="G26" s="13">
        <v>13405</v>
      </c>
      <c r="H26" s="13">
        <v>5689</v>
      </c>
      <c r="I26" s="13">
        <v>2913</v>
      </c>
      <c r="J26" s="13">
        <v>7879</v>
      </c>
      <c r="K26" s="11">
        <f t="shared" si="4"/>
        <v>95364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298</v>
      </c>
      <c r="I27" s="11">
        <v>0</v>
      </c>
      <c r="J27" s="11">
        <v>0</v>
      </c>
      <c r="K27" s="11">
        <f t="shared" si="4"/>
        <v>298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25434.79</v>
      </c>
      <c r="I35" s="19">
        <v>0</v>
      </c>
      <c r="J35" s="19">
        <v>0</v>
      </c>
      <c r="K35" s="23">
        <f>SUM(B35:J35)</f>
        <v>25434.79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748754.34</v>
      </c>
      <c r="C47" s="22">
        <f t="shared" ref="C47:H47" si="9">+C48+C56</f>
        <v>1145141.6600000001</v>
      </c>
      <c r="D47" s="22">
        <f t="shared" si="9"/>
        <v>1483147.07</v>
      </c>
      <c r="E47" s="22">
        <f t="shared" si="9"/>
        <v>695640.16</v>
      </c>
      <c r="F47" s="22">
        <f t="shared" si="9"/>
        <v>1032302.39</v>
      </c>
      <c r="G47" s="22">
        <f t="shared" si="9"/>
        <v>1354267.19</v>
      </c>
      <c r="H47" s="22">
        <f t="shared" si="9"/>
        <v>626021.25000000012</v>
      </c>
      <c r="I47" s="22">
        <f>+I48+I56</f>
        <v>257229.81</v>
      </c>
      <c r="J47" s="22">
        <f>+J48+J56</f>
        <v>448707.47000000003</v>
      </c>
      <c r="K47" s="22">
        <f>SUM(B47:J47)</f>
        <v>7791211.3399999999</v>
      </c>
    </row>
    <row r="48" spans="1:11" ht="17.25" customHeight="1">
      <c r="A48" s="16" t="s">
        <v>48</v>
      </c>
      <c r="B48" s="23">
        <f>SUM(B49:B55)</f>
        <v>732739.95</v>
      </c>
      <c r="C48" s="23">
        <f t="shared" ref="C48:H48" si="10">SUM(C49:C55)</f>
        <v>1123770.3600000001</v>
      </c>
      <c r="D48" s="23">
        <f t="shared" si="10"/>
        <v>1461595.31</v>
      </c>
      <c r="E48" s="23">
        <f t="shared" si="10"/>
        <v>675514.8</v>
      </c>
      <c r="F48" s="23">
        <f t="shared" si="10"/>
        <v>1012730.46</v>
      </c>
      <c r="G48" s="23">
        <f t="shared" si="10"/>
        <v>1327608.24</v>
      </c>
      <c r="H48" s="23">
        <f t="shared" si="10"/>
        <v>609516.85000000009</v>
      </c>
      <c r="I48" s="23">
        <f>SUM(I49:I55)</f>
        <v>257229.81</v>
      </c>
      <c r="J48" s="23">
        <f>SUM(J49:J55)</f>
        <v>436340.21</v>
      </c>
      <c r="K48" s="23">
        <f t="shared" ref="K48:K56" si="11">SUM(B48:J48)</f>
        <v>7637045.9900000002</v>
      </c>
    </row>
    <row r="49" spans="1:11" ht="17.25" customHeight="1">
      <c r="A49" s="35" t="s">
        <v>49</v>
      </c>
      <c r="B49" s="23">
        <f t="shared" ref="B49:H49" si="12">ROUND(B30*B7,2)</f>
        <v>732739.95</v>
      </c>
      <c r="C49" s="23">
        <f t="shared" si="12"/>
        <v>1121278.1200000001</v>
      </c>
      <c r="D49" s="23">
        <f t="shared" si="12"/>
        <v>1461595.31</v>
      </c>
      <c r="E49" s="23">
        <f t="shared" si="12"/>
        <v>675514.8</v>
      </c>
      <c r="F49" s="23">
        <f t="shared" si="12"/>
        <v>1012730.46</v>
      </c>
      <c r="G49" s="23">
        <f t="shared" si="12"/>
        <v>1327608.24</v>
      </c>
      <c r="H49" s="23">
        <f t="shared" si="12"/>
        <v>584082.06000000006</v>
      </c>
      <c r="I49" s="23">
        <f>ROUND(I30*I7,2)</f>
        <v>257229.81</v>
      </c>
      <c r="J49" s="23">
        <f>ROUND(J30*J7,2)</f>
        <v>436340.21</v>
      </c>
      <c r="K49" s="23">
        <f t="shared" si="11"/>
        <v>7609118.959999999</v>
      </c>
    </row>
    <row r="50" spans="1:11" ht="17.25" customHeight="1">
      <c r="A50" s="35" t="s">
        <v>50</v>
      </c>
      <c r="B50" s="19">
        <v>0</v>
      </c>
      <c r="C50" s="23">
        <f>ROUND(C31*C7,2)</f>
        <v>2492.2399999999998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2492.2399999999998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25434.79</v>
      </c>
      <c r="I53" s="32">
        <f>+I35</f>
        <v>0</v>
      </c>
      <c r="J53" s="32">
        <f>+J35</f>
        <v>0</v>
      </c>
      <c r="K53" s="23">
        <f t="shared" si="11"/>
        <v>25434.79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-113439</v>
      </c>
      <c r="C60" s="36">
        <f t="shared" si="13"/>
        <v>-167238.39999999999</v>
      </c>
      <c r="D60" s="36">
        <f t="shared" si="13"/>
        <v>-166508.85</v>
      </c>
      <c r="E60" s="36">
        <f t="shared" si="13"/>
        <v>-103559.61</v>
      </c>
      <c r="F60" s="36">
        <f t="shared" si="13"/>
        <v>-115766.5</v>
      </c>
      <c r="G60" s="36">
        <f t="shared" si="13"/>
        <v>-135273.35</v>
      </c>
      <c r="H60" s="36">
        <f t="shared" si="13"/>
        <v>-102474</v>
      </c>
      <c r="I60" s="36">
        <f t="shared" si="13"/>
        <v>-29088.059999999998</v>
      </c>
      <c r="J60" s="36">
        <f t="shared" si="13"/>
        <v>-58368.86</v>
      </c>
      <c r="K60" s="36">
        <f>SUM(B60:J60)</f>
        <v>-991716.63</v>
      </c>
    </row>
    <row r="61" spans="1:11" ht="18.75" customHeight="1">
      <c r="A61" s="16" t="s">
        <v>82</v>
      </c>
      <c r="B61" s="36">
        <f t="shared" ref="B61:J61" si="14">B62+B63+B64+B65+B66+B67</f>
        <v>-113439</v>
      </c>
      <c r="C61" s="36">
        <f t="shared" si="14"/>
        <v>-167043</v>
      </c>
      <c r="D61" s="36">
        <f t="shared" si="14"/>
        <v>-165417</v>
      </c>
      <c r="E61" s="36">
        <f t="shared" si="14"/>
        <v>-96873</v>
      </c>
      <c r="F61" s="36">
        <f t="shared" si="14"/>
        <v>-115386</v>
      </c>
      <c r="G61" s="36">
        <f t="shared" si="14"/>
        <v>-135249</v>
      </c>
      <c r="H61" s="36">
        <f t="shared" si="14"/>
        <v>-102474</v>
      </c>
      <c r="I61" s="36">
        <f t="shared" si="14"/>
        <v>-24057</v>
      </c>
      <c r="J61" s="36">
        <f t="shared" si="14"/>
        <v>-50337</v>
      </c>
      <c r="K61" s="36">
        <f t="shared" ref="K61:K92" si="15">SUM(B61:J61)</f>
        <v>-970275</v>
      </c>
    </row>
    <row r="62" spans="1:11" ht="18.75" customHeight="1">
      <c r="A62" s="12" t="s">
        <v>83</v>
      </c>
      <c r="B62" s="36">
        <f>-ROUND(B9*$D$3,2)</f>
        <v>-113439</v>
      </c>
      <c r="C62" s="36">
        <f t="shared" ref="C62:J62" si="16">-ROUND(C9*$D$3,2)</f>
        <v>-167043</v>
      </c>
      <c r="D62" s="36">
        <f t="shared" si="16"/>
        <v>-165417</v>
      </c>
      <c r="E62" s="36">
        <f t="shared" si="16"/>
        <v>-96873</v>
      </c>
      <c r="F62" s="36">
        <f t="shared" si="16"/>
        <v>-115386</v>
      </c>
      <c r="G62" s="36">
        <f t="shared" si="16"/>
        <v>-135249</v>
      </c>
      <c r="H62" s="36">
        <f t="shared" si="16"/>
        <v>-102474</v>
      </c>
      <c r="I62" s="36">
        <f t="shared" si="16"/>
        <v>-24057</v>
      </c>
      <c r="J62" s="36">
        <f t="shared" si="16"/>
        <v>-50337</v>
      </c>
      <c r="K62" s="36">
        <f t="shared" si="15"/>
        <v>-970275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t="shared" ref="B68:J68" si="17">SUM(C69:C92)</f>
        <v>-195.4</v>
      </c>
      <c r="D68" s="36">
        <f t="shared" si="17"/>
        <v>-1091.8499999999999</v>
      </c>
      <c r="E68" s="36">
        <f t="shared" si="17"/>
        <v>-6686.6100000000006</v>
      </c>
      <c r="F68" s="36">
        <f t="shared" si="17"/>
        <v>-380.5</v>
      </c>
      <c r="G68" s="36">
        <f t="shared" si="17"/>
        <v>-24.35</v>
      </c>
      <c r="H68" s="36">
        <f t="shared" si="17"/>
        <v>0</v>
      </c>
      <c r="I68" s="36">
        <f t="shared" si="17"/>
        <v>-5031.0599999999995</v>
      </c>
      <c r="J68" s="36">
        <f t="shared" si="17"/>
        <v>-8031.86</v>
      </c>
      <c r="K68" s="36">
        <f t="shared" si="15"/>
        <v>-21441.63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-1067.5</v>
      </c>
      <c r="E71" s="19">
        <v>0</v>
      </c>
      <c r="F71" s="36">
        <v>-380.5</v>
      </c>
      <c r="G71" s="19">
        <v>0</v>
      </c>
      <c r="H71" s="19">
        <v>0</v>
      </c>
      <c r="I71" s="48">
        <v>-1789.96</v>
      </c>
      <c r="J71" s="19">
        <v>0</v>
      </c>
      <c r="K71" s="36">
        <f t="shared" si="15"/>
        <v>-3237.96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-5773.81</v>
      </c>
      <c r="F92" s="19">
        <v>0</v>
      </c>
      <c r="G92" s="19">
        <v>0</v>
      </c>
      <c r="H92" s="19">
        <v>0</v>
      </c>
      <c r="I92" s="49">
        <v>-3241.1</v>
      </c>
      <c r="J92" s="49">
        <v>-8031.86</v>
      </c>
      <c r="K92" s="49">
        <f t="shared" si="15"/>
        <v>-17046.77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7">
        <v>0</v>
      </c>
      <c r="L94" s="57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635315.34</v>
      </c>
      <c r="C97" s="24">
        <f t="shared" si="19"/>
        <v>977903.26000000013</v>
      </c>
      <c r="D97" s="24">
        <f t="shared" si="19"/>
        <v>1316638.22</v>
      </c>
      <c r="E97" s="24">
        <f t="shared" si="19"/>
        <v>592080.55000000005</v>
      </c>
      <c r="F97" s="24">
        <f t="shared" si="19"/>
        <v>916535.89</v>
      </c>
      <c r="G97" s="24">
        <f t="shared" si="19"/>
        <v>1218993.8399999999</v>
      </c>
      <c r="H97" s="24">
        <f t="shared" si="19"/>
        <v>523547.25000000012</v>
      </c>
      <c r="I97" s="24">
        <f>+I98+I99</f>
        <v>228141.75</v>
      </c>
      <c r="J97" s="24">
        <f>+J98+J99</f>
        <v>377971.35000000003</v>
      </c>
      <c r="K97" s="49">
        <f t="shared" si="18"/>
        <v>6787127.4499999993</v>
      </c>
      <c r="L97" s="55"/>
    </row>
    <row r="98" spans="1:13" ht="18.75" customHeight="1">
      <c r="A98" s="16" t="s">
        <v>90</v>
      </c>
      <c r="B98" s="24">
        <f t="shared" ref="B98:J98" si="20">+B48+B61+B68+B94</f>
        <v>619300.94999999995</v>
      </c>
      <c r="C98" s="24">
        <f t="shared" si="20"/>
        <v>956531.96000000008</v>
      </c>
      <c r="D98" s="24">
        <f t="shared" si="20"/>
        <v>1295086.46</v>
      </c>
      <c r="E98" s="24">
        <f t="shared" si="20"/>
        <v>571955.19000000006</v>
      </c>
      <c r="F98" s="24">
        <f t="shared" si="20"/>
        <v>896963.96</v>
      </c>
      <c r="G98" s="24">
        <f t="shared" si="20"/>
        <v>1192334.8899999999</v>
      </c>
      <c r="H98" s="24">
        <f t="shared" si="20"/>
        <v>507042.85000000009</v>
      </c>
      <c r="I98" s="24">
        <f t="shared" si="20"/>
        <v>228141.75</v>
      </c>
      <c r="J98" s="24">
        <f t="shared" si="20"/>
        <v>377971.35000000003</v>
      </c>
      <c r="K98" s="49">
        <f t="shared" si="18"/>
        <v>6645329.3599999994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16014.39</v>
      </c>
      <c r="C99" s="24">
        <f>IF(+C56+C95+C100&lt;0,0,(C56+C95+C100))</f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0</v>
      </c>
      <c r="K99" s="49">
        <f t="shared" si="18"/>
        <v>141798.09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-84167.14</v>
      </c>
      <c r="K100" s="49">
        <f t="shared" si="18"/>
        <v>-84167.14</v>
      </c>
      <c r="M100" s="59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-71799.88</v>
      </c>
      <c r="K101" s="49">
        <f t="shared" si="18"/>
        <v>-71799.88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6787127.4499999993</v>
      </c>
      <c r="L105" s="55"/>
    </row>
    <row r="106" spans="1:13" ht="18.75" customHeight="1">
      <c r="A106" s="26" t="s">
        <v>78</v>
      </c>
      <c r="B106" s="27">
        <v>77426.25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77426.25</v>
      </c>
    </row>
    <row r="107" spans="1:13" ht="18.75" customHeight="1">
      <c r="A107" s="26" t="s">
        <v>79</v>
      </c>
      <c r="B107" s="27">
        <v>557889.09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557889.09</v>
      </c>
    </row>
    <row r="108" spans="1:13" ht="18.75" customHeight="1">
      <c r="A108" s="26" t="s">
        <v>80</v>
      </c>
      <c r="B108" s="41">
        <v>0</v>
      </c>
      <c r="C108" s="27">
        <f>+C97</f>
        <v>977903.26000000013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977903.26000000013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1316638.22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1316638.22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592080.55000000005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592080.55000000005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110048.89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110048.89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151156.34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151156.34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235953.24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235953.24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419377.41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419377.41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349905.65</v>
      </c>
      <c r="H115" s="41">
        <v>0</v>
      </c>
      <c r="I115" s="41">
        <v>0</v>
      </c>
      <c r="J115" s="41">
        <v>0</v>
      </c>
      <c r="K115" s="42">
        <f t="shared" si="22"/>
        <v>349905.65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29182.1</v>
      </c>
      <c r="H116" s="41">
        <v>0</v>
      </c>
      <c r="I116" s="41">
        <v>0</v>
      </c>
      <c r="J116" s="41">
        <v>0</v>
      </c>
      <c r="K116" s="42">
        <f t="shared" si="22"/>
        <v>29182.1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211752.9</v>
      </c>
      <c r="H117" s="41">
        <v>0</v>
      </c>
      <c r="I117" s="41">
        <v>0</v>
      </c>
      <c r="J117" s="41">
        <v>0</v>
      </c>
      <c r="K117" s="42">
        <f t="shared" si="22"/>
        <v>211752.9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158840.6</v>
      </c>
      <c r="H118" s="41">
        <v>0</v>
      </c>
      <c r="I118" s="41">
        <v>0</v>
      </c>
      <c r="J118" s="41">
        <v>0</v>
      </c>
      <c r="K118" s="42">
        <f t="shared" si="22"/>
        <v>158840.6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469312.6</v>
      </c>
      <c r="H119" s="41">
        <v>0</v>
      </c>
      <c r="I119" s="41">
        <v>0</v>
      </c>
      <c r="J119" s="41">
        <v>0</v>
      </c>
      <c r="K119" s="42">
        <f t="shared" si="22"/>
        <v>469312.6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186268.58</v>
      </c>
      <c r="I120" s="41">
        <v>0</v>
      </c>
      <c r="J120" s="41">
        <v>0</v>
      </c>
      <c r="K120" s="42">
        <f t="shared" si="22"/>
        <v>186268.58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337278.67</v>
      </c>
      <c r="I121" s="41">
        <v>0</v>
      </c>
      <c r="J121" s="41">
        <v>0</v>
      </c>
      <c r="K121" s="42">
        <f t="shared" si="22"/>
        <v>337278.67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228141.75</v>
      </c>
      <c r="J122" s="41">
        <v>0</v>
      </c>
      <c r="K122" s="42">
        <f t="shared" si="22"/>
        <v>228141.75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377971.35</v>
      </c>
      <c r="K123" s="45">
        <f t="shared" si="22"/>
        <v>377971.35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1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2014-06-06T12:01:19Z</dcterms:modified>
</cp:coreProperties>
</file>