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91" i="8"/>
  <c r="B9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K16" s="1"/>
  <c r="C16"/>
  <c r="D16"/>
  <c r="E16"/>
  <c r="F16"/>
  <c r="G16"/>
  <c r="H16"/>
  <c r="I16"/>
  <c r="J16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J61" s="1"/>
  <c r="J60" s="1"/>
  <c r="K63"/>
  <c r="K64"/>
  <c r="K66"/>
  <c r="B68"/>
  <c r="C68"/>
  <c r="D68"/>
  <c r="E68"/>
  <c r="F68"/>
  <c r="G68"/>
  <c r="H68"/>
  <c r="I68"/>
  <c r="K68" s="1"/>
  <c r="J68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6"/>
  <c r="B99"/>
  <c r="C99"/>
  <c r="D99"/>
  <c r="E99"/>
  <c r="F99"/>
  <c r="G99"/>
  <c r="H99"/>
  <c r="I99"/>
  <c r="J99"/>
  <c r="K99"/>
  <c r="K100"/>
  <c r="J101"/>
  <c r="K101" s="1"/>
  <c r="K106"/>
  <c r="K107"/>
  <c r="K111"/>
  <c r="K112"/>
  <c r="K113"/>
  <c r="K114"/>
  <c r="K115"/>
  <c r="K116"/>
  <c r="K117"/>
  <c r="K118"/>
  <c r="K119"/>
  <c r="K120"/>
  <c r="K121"/>
  <c r="K122"/>
  <c r="K123"/>
  <c r="I60" l="1"/>
  <c r="G60"/>
  <c r="E60"/>
  <c r="C60"/>
  <c r="H60"/>
  <c r="F60"/>
  <c r="D60"/>
  <c r="B60"/>
  <c r="K60" s="1"/>
  <c r="K61"/>
  <c r="J98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I47"/>
  <c r="I98"/>
  <c r="I97" s="1"/>
  <c r="G47"/>
  <c r="G98"/>
  <c r="G97" s="1"/>
  <c r="E47"/>
  <c r="E98"/>
  <c r="E97" s="1"/>
  <c r="E110" s="1"/>
  <c r="K110" s="1"/>
  <c r="C49"/>
  <c r="C50"/>
  <c r="K50" s="1"/>
  <c r="K62"/>
  <c r="K49" l="1"/>
  <c r="B48"/>
  <c r="C48"/>
  <c r="C47" l="1"/>
  <c r="C98"/>
  <c r="C97" s="1"/>
  <c r="C108" s="1"/>
  <c r="K108" s="1"/>
  <c r="K105" s="1"/>
  <c r="K48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<sst xmlns="http://schemas.openxmlformats.org/spreadsheetml/2006/main" count="127" uniqueCount="127">
  <si>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</si>
  <si>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</si>
  <si>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</si>
  <si>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</si>
  <si>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</si>
  <si>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</si>
  <si>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</si>
  <si>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</si>
  <si>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</si>
  <si>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</si>
  <si>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</si>
  <si>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</si>
  <si>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</si>
  <si>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</si>
  <si>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</si>
  <si>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</si>
  <si>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</si>
  <si>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</si>
  <si>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</si>
  <si>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</si>
  <si>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</si>
  <si>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</si>
  <si>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</si>
  <si>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</si>
  <si>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</si>
  <si>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</si>
  <si>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</si>
  <si>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</si>
  <si>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</si>
  <si>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</si>
  <si>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</si>
  <si>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</si>
  <si>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</si>
  <si>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</si>
  <si>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</si>
  <si>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</si>
  <si>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</si>
  <si>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</si>
  <si>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</si>
  <si>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</si>
  <si>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</si>
  <si>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</si>
  <si>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</si>
  <si>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</si>
  <si>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</si>
  <si>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</si>
  <si>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</si>
  <si>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</si>
  <si>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</si>
  <si>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</si>
  <si>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</si>
  <si>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</si>
  <si>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</si>
  <si>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</si>
  <si>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</si>
  <si>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</si>
  <si>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</si>
  <si>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</si>
  <si>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</si>
  <si>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</si>
  <si>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</si>
  <si>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</si>
  <si>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</si>
  <si>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</si>
  <si>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</si>
  <si>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</si>
  <si>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</si>
  <si>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</si>
  <si>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</si>
  <si>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</si>
  <si>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</si>
  <si>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</si>
  <si>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</si>
  <si>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</si>
  <si>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</si>
  <si>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</si>
  <si>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</si>
  <si>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</si>
  <si>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</si>
  <si>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</si>
  <si>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</si>
  <si>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</si>
  <si>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</si>
  <si>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</si>
  <si>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</si>
  <si>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</si>
  <si>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</si>
  <si>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</si>
  <si>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</si>
  <si>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</si>
  <si>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</si>
  <si>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</si>
  <si>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</si>
  <si>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</si>
  <si>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</si>
  <si>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</si>
  <si>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</si>
  <si>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</si>
  <si>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</si>
  <si>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</si>
  <si>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</si>
  <si>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</si>
  <si>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</si>
  <si>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</si>
  <si>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</si>
  <si>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</si>
  <si>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</si>
  <si>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</si>
  <si>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</si>
  <si>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</si>
  <si>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</si>
  <si>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</si>
  <si>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</si>
  <si>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</si>
  <si>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</si>
  <si>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</si>
  <si>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</si>
  <si>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</si>
  <si>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</si>
  <si>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</si>
  <si>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</si>
  <si>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</si>
  <si>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6.1.3. Bilhete Único sem Cadastro</t>
  </si>
  <si>
    <t xml:space="preserve">6.4. Revisão de Remuneração pelo Serviço Atende </t>
  </si>
  <si>
    <t>7.2. Pelo Serviço Atende (5.2 + 6.4 )</t>
  </si>
  <si>
    <t>7.2.2 Ajuste para o dia seguinte (5.2 + 7.2.1)</t>
  </si>
  <si>
    <t>OPERAÇÃO 29/05/14 - VENCIMENTO 05/06/14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</si>
</sst>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5.625" style="1" bestFit="1" customWidth="1"/>
    <col min="13" max="13" width="10.125" style="1" bestFit="1" customWidth="1"/>
    <col min="14" max="16384" width="9" style="1"/>
  </cols>
  <sheetData>
    <row r="1" spans="1:13" ht="21">
      <c r="A1" s="62" t="s">
        <v>86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114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9" t="s">
        <v>113</v>
      </c>
      <c r="J5" s="69" t="s">
        <v>112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+B8+B20+B24+B27</f>
        <v>575900</v>
      </c>
      <c r="C7" s="9">
        <f t="shared" si="0"/>
        <v>779221</v>
      </c>
      <c r="D7" s="9">
        <f t="shared" si="0"/>
        <v>800749</v>
      </c>
      <c r="E7" s="9">
        <f t="shared" si="0"/>
        <v>536639</v>
      </c>
      <c r="F7" s="9">
        <f t="shared" si="0"/>
        <v>762578</v>
      </c>
      <c r="G7" s="9">
        <f t="shared" si="0"/>
        <v>1175617</v>
      </c>
      <c r="H7" s="9">
        <f t="shared" si="0"/>
        <v>550345</v>
      </c>
      <c r="I7" s="9">
        <f t="shared" si="0"/>
        <v>124694</v>
      </c>
      <c r="J7" s="9">
        <f t="shared" si="0"/>
        <v>293330</v>
      </c>
      <c r="K7" s="9">
        <f t="shared" si="0"/>
        <v>5599073</v>
      </c>
      <c r="L7" s="53"/>
    </row>
    <row r="8" spans="1:13" ht="17.25" customHeight="1">
      <c r="A8" s="10" t="s">
        <v>121</v>
      </c>
      <c r="B8" s="11">
        <f>B9+B12+B16</f>
        <v>345277</v>
      </c>
      <c r="C8" s="11">
        <f t="shared" ref="C8:J8" si="1">C9+C12+C16</f>
        <v>473622</v>
      </c>
      <c r="D8" s="11">
        <f t="shared" si="1"/>
        <v>457693</v>
      </c>
      <c r="E8" s="11">
        <f t="shared" si="1"/>
        <v>320971</v>
      </c>
      <c r="F8" s="11">
        <f t="shared" si="1"/>
        <v>431553</v>
      </c>
      <c r="G8" s="11">
        <f t="shared" si="1"/>
        <v>643746</v>
      </c>
      <c r="H8" s="11">
        <f t="shared" si="1"/>
        <v>342607</v>
      </c>
      <c r="I8" s="11">
        <f t="shared" si="1"/>
        <v>68130</v>
      </c>
      <c r="J8" s="11">
        <f t="shared" si="1"/>
        <v>165265</v>
      </c>
      <c r="K8" s="11">
        <f>SUM(B8:J8)</f>
        <v>3248864</v>
      </c>
    </row>
    <row r="9" spans="1:13" ht="17.25" customHeight="1">
      <c r="A9" s="15" t="s">
        <v>17</v>
      </c>
      <c r="B9" s="13">
        <f>+B10+B11</f>
        <v>46837</v>
      </c>
      <c r="C9" s="13">
        <f t="shared" ref="C9:J9" si="2">+C10+C11</f>
        <v>65775</v>
      </c>
      <c r="D9" s="13">
        <f t="shared" si="2"/>
        <v>57682</v>
      </c>
      <c r="E9" s="13">
        <f t="shared" si="2"/>
        <v>42057</v>
      </c>
      <c r="F9" s="13">
        <f t="shared" si="2"/>
        <v>51263</v>
      </c>
      <c r="G9" s="13">
        <f t="shared" si="2"/>
        <v>60074</v>
      </c>
      <c r="H9" s="13">
        <f t="shared" si="2"/>
        <v>56968</v>
      </c>
      <c r="I9" s="13">
        <f t="shared" si="2"/>
        <v>10913</v>
      </c>
      <c r="J9" s="13">
        <f t="shared" si="2"/>
        <v>18306</v>
      </c>
      <c r="K9" s="11">
        <f>SUM(B9:J9)</f>
        <v>409875</v>
      </c>
    </row>
    <row r="10" spans="1:13" ht="17.25" customHeight="1">
      <c r="A10" s="30" t="s">
        <v>18</v>
      </c>
      <c r="B10" s="13">
        <v>46837</v>
      </c>
      <c r="C10" s="13">
        <v>65775</v>
      </c>
      <c r="D10" s="13">
        <v>57682</v>
      </c>
      <c r="E10" s="13">
        <v>42057</v>
      </c>
      <c r="F10" s="13">
        <v>51263</v>
      </c>
      <c r="G10" s="13">
        <v>60074</v>
      </c>
      <c r="H10" s="13">
        <v>56968</v>
      </c>
      <c r="I10" s="13">
        <v>10913</v>
      </c>
      <c r="J10" s="13">
        <v>18306</v>
      </c>
      <c r="K10" s="11">
        <f>SUM(B10:J10)</f>
        <v>409875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289738</v>
      </c>
      <c r="C12" s="17">
        <f t="shared" si="3"/>
        <v>395616</v>
      </c>
      <c r="D12" s="17">
        <f t="shared" si="3"/>
        <v>389186</v>
      </c>
      <c r="E12" s="17">
        <f t="shared" si="3"/>
        <v>271615</v>
      </c>
      <c r="F12" s="17">
        <f t="shared" si="3"/>
        <v>370012</v>
      </c>
      <c r="G12" s="17">
        <f t="shared" si="3"/>
        <v>567993</v>
      </c>
      <c r="H12" s="17">
        <f t="shared" si="3"/>
        <v>277993</v>
      </c>
      <c r="I12" s="17">
        <f t="shared" si="3"/>
        <v>55058</v>
      </c>
      <c r="J12" s="17">
        <f t="shared" si="3"/>
        <v>142787</v>
      </c>
      <c r="K12" s="11">
        <f t="shared" ref="K12:K27" si="4">SUM(B12:J12)</f>
        <v>2759998</v>
      </c>
    </row>
    <row r="13" spans="1:13" ht="17.25" customHeight="1">
      <c r="A13" s="14" t="s">
        <v>20</v>
      </c>
      <c r="B13" s="13">
        <v>134029</v>
      </c>
      <c r="C13" s="13">
        <v>194212</v>
      </c>
      <c r="D13" s="13">
        <v>198765</v>
      </c>
      <c r="E13" s="13">
        <v>134507</v>
      </c>
      <c r="F13" s="13">
        <v>182843</v>
      </c>
      <c r="G13" s="13">
        <v>272309</v>
      </c>
      <c r="H13" s="13">
        <v>128487</v>
      </c>
      <c r="I13" s="13">
        <v>29349</v>
      </c>
      <c r="J13" s="13">
        <v>72375</v>
      </c>
      <c r="K13" s="11">
        <f t="shared" si="4"/>
        <v>1346876</v>
      </c>
      <c r="L13" s="53"/>
      <c r="M13" s="54"/>
    </row>
    <row r="14" spans="1:13" ht="17.25" customHeight="1">
      <c r="A14" s="14" t="s">
        <v>21</v>
      </c>
      <c r="B14" s="13">
        <v>124781</v>
      </c>
      <c r="C14" s="13">
        <v>155922</v>
      </c>
      <c r="D14" s="13">
        <v>148263</v>
      </c>
      <c r="E14" s="13">
        <v>109506</v>
      </c>
      <c r="F14" s="13">
        <v>150517</v>
      </c>
      <c r="G14" s="13">
        <v>250222</v>
      </c>
      <c r="H14" s="13">
        <v>120329</v>
      </c>
      <c r="I14" s="13">
        <v>18975</v>
      </c>
      <c r="J14" s="13">
        <v>54585</v>
      </c>
      <c r="K14" s="11">
        <f t="shared" si="4"/>
        <v>1133100</v>
      </c>
      <c r="L14" s="53"/>
    </row>
    <row r="15" spans="1:13" ht="17.25" customHeight="1">
      <c r="A15" s="14" t="s">
        <v>22</v>
      </c>
      <c r="B15" s="13">
        <v>30928</v>
      </c>
      <c r="C15" s="13">
        <v>45482</v>
      </c>
      <c r="D15" s="13">
        <v>42158</v>
      </c>
      <c r="E15" s="13">
        <v>27602</v>
      </c>
      <c r="F15" s="13">
        <v>36652</v>
      </c>
      <c r="G15" s="13">
        <v>45462</v>
      </c>
      <c r="H15" s="13">
        <v>29177</v>
      </c>
      <c r="I15" s="13">
        <v>6734</v>
      </c>
      <c r="J15" s="13">
        <v>15827</v>
      </c>
      <c r="K15" s="11">
        <f t="shared" si="4"/>
        <v>280022</v>
      </c>
    </row>
    <row r="16" spans="1:13" ht="17.25" customHeight="1">
      <c r="A16" s="15" t="s">
        <v>117</v>
      </c>
      <c r="B16" s="13">
        <f>B17+B18+B19</f>
        <v>8702</v>
      </c>
      <c r="C16" s="13">
        <f t="shared" ref="C16:J16" si="5">C17+C18+C19</f>
        <v>12231</v>
      </c>
      <c r="D16" s="13">
        <f t="shared" si="5"/>
        <v>10825</v>
      </c>
      <c r="E16" s="13">
        <f t="shared" si="5"/>
        <v>7299</v>
      </c>
      <c r="F16" s="13">
        <f t="shared" si="5"/>
        <v>10278</v>
      </c>
      <c r="G16" s="13">
        <f t="shared" si="5"/>
        <v>15679</v>
      </c>
      <c r="H16" s="13">
        <f t="shared" si="5"/>
        <v>7646</v>
      </c>
      <c r="I16" s="13">
        <f t="shared" si="5"/>
        <v>2159</v>
      </c>
      <c r="J16" s="13">
        <f t="shared" si="5"/>
        <v>4172</v>
      </c>
      <c r="K16" s="11">
        <f t="shared" si="4"/>
        <v>78991</v>
      </c>
    </row>
    <row r="17" spans="1:12" ht="17.25" customHeight="1">
      <c r="A17" s="14" t="s">
        <v>118</v>
      </c>
      <c r="B17" s="13">
        <v>3409</v>
      </c>
      <c r="C17" s="13">
        <v>4852</v>
      </c>
      <c r="D17" s="13">
        <v>4292</v>
      </c>
      <c r="E17" s="13">
        <v>3098</v>
      </c>
      <c r="F17" s="13">
        <v>4324</v>
      </c>
      <c r="G17" s="13">
        <v>6998</v>
      </c>
      <c r="H17" s="13">
        <v>3468</v>
      </c>
      <c r="I17" s="13">
        <v>887</v>
      </c>
      <c r="J17" s="13">
        <v>1660</v>
      </c>
      <c r="K17" s="11">
        <f t="shared" si="4"/>
        <v>32988</v>
      </c>
    </row>
    <row r="18" spans="1:12" ht="17.25" customHeight="1">
      <c r="A18" s="14" t="s">
        <v>119</v>
      </c>
      <c r="B18" s="13">
        <v>181</v>
      </c>
      <c r="C18" s="13">
        <v>239</v>
      </c>
      <c r="D18" s="13">
        <v>277</v>
      </c>
      <c r="E18" s="13">
        <v>250</v>
      </c>
      <c r="F18" s="13">
        <v>297</v>
      </c>
      <c r="G18" s="13">
        <v>526</v>
      </c>
      <c r="H18" s="13">
        <v>263</v>
      </c>
      <c r="I18" s="13">
        <v>57</v>
      </c>
      <c r="J18" s="13">
        <v>67</v>
      </c>
      <c r="K18" s="11">
        <f t="shared" si="4"/>
        <v>2157</v>
      </c>
    </row>
    <row r="19" spans="1:12" ht="17.25" customHeight="1">
      <c r="A19" s="14" t="s">
        <v>120</v>
      </c>
      <c r="B19" s="13">
        <v>5112</v>
      </c>
      <c r="C19" s="13">
        <v>7140</v>
      </c>
      <c r="D19" s="13">
        <v>6256</v>
      </c>
      <c r="E19" s="13">
        <v>3951</v>
      </c>
      <c r="F19" s="13">
        <v>5657</v>
      </c>
      <c r="G19" s="13">
        <v>8155</v>
      </c>
      <c r="H19" s="13">
        <v>3915</v>
      </c>
      <c r="I19" s="13">
        <v>1215</v>
      </c>
      <c r="J19" s="13">
        <v>2445</v>
      </c>
      <c r="K19" s="11">
        <f t="shared" si="4"/>
        <v>43846</v>
      </c>
    </row>
    <row r="20" spans="1:12" ht="17.25" customHeight="1">
      <c r="A20" s="16" t="s">
        <v>23</v>
      </c>
      <c r="B20" s="11">
        <f>+B21+B22+B23</f>
        <v>187481</v>
      </c>
      <c r="C20" s="11">
        <f t="shared" ref="C20:J20" si="6">+C21+C22+C23</f>
        <v>234863</v>
      </c>
      <c r="D20" s="11">
        <f t="shared" si="6"/>
        <v>261168</v>
      </c>
      <c r="E20" s="11">
        <f t="shared" si="6"/>
        <v>166070</v>
      </c>
      <c r="F20" s="11">
        <f t="shared" si="6"/>
        <v>269838</v>
      </c>
      <c r="G20" s="11">
        <f t="shared" si="6"/>
        <v>464058</v>
      </c>
      <c r="H20" s="11">
        <f t="shared" si="6"/>
        <v>165380</v>
      </c>
      <c r="I20" s="11">
        <f t="shared" si="6"/>
        <v>41604</v>
      </c>
      <c r="J20" s="11">
        <f t="shared" si="6"/>
        <v>93334</v>
      </c>
      <c r="K20" s="11">
        <f t="shared" si="4"/>
        <v>1883796</v>
      </c>
    </row>
    <row r="21" spans="1:12" ht="17.25" customHeight="1">
      <c r="A21" s="12" t="s">
        <v>24</v>
      </c>
      <c r="B21" s="13">
        <v>100193</v>
      </c>
      <c r="C21" s="13">
        <v>136449</v>
      </c>
      <c r="D21" s="13">
        <v>154018</v>
      </c>
      <c r="E21" s="13">
        <v>96383</v>
      </c>
      <c r="F21" s="13">
        <v>153927</v>
      </c>
      <c r="G21" s="13">
        <v>250367</v>
      </c>
      <c r="H21" s="13">
        <v>94567</v>
      </c>
      <c r="I21" s="13">
        <v>25440</v>
      </c>
      <c r="J21" s="13">
        <v>53718</v>
      </c>
      <c r="K21" s="11">
        <f t="shared" si="4"/>
        <v>1065062</v>
      </c>
      <c r="L21" s="53"/>
    </row>
    <row r="22" spans="1:12" ht="17.25" customHeight="1">
      <c r="A22" s="12" t="s">
        <v>25</v>
      </c>
      <c r="B22" s="13">
        <v>70853</v>
      </c>
      <c r="C22" s="13">
        <v>77727</v>
      </c>
      <c r="D22" s="13">
        <v>84584</v>
      </c>
      <c r="E22" s="13">
        <v>57269</v>
      </c>
      <c r="F22" s="13">
        <v>95320</v>
      </c>
      <c r="G22" s="13">
        <v>182729</v>
      </c>
      <c r="H22" s="13">
        <v>57382</v>
      </c>
      <c r="I22" s="13">
        <v>12428</v>
      </c>
      <c r="J22" s="13">
        <v>31052</v>
      </c>
      <c r="K22" s="11">
        <f t="shared" si="4"/>
        <v>669344</v>
      </c>
      <c r="L22" s="53"/>
    </row>
    <row r="23" spans="1:12" ht="17.25" customHeight="1">
      <c r="A23" s="12" t="s">
        <v>26</v>
      </c>
      <c r="B23" s="13">
        <v>16435</v>
      </c>
      <c r="C23" s="13">
        <v>20687</v>
      </c>
      <c r="D23" s="13">
        <v>22566</v>
      </c>
      <c r="E23" s="13">
        <v>12418</v>
      </c>
      <c r="F23" s="13">
        <v>20591</v>
      </c>
      <c r="G23" s="13">
        <v>30962</v>
      </c>
      <c r="H23" s="13">
        <v>13431</v>
      </c>
      <c r="I23" s="13">
        <v>3736</v>
      </c>
      <c r="J23" s="13">
        <v>8564</v>
      </c>
      <c r="K23" s="11">
        <f t="shared" si="4"/>
        <v>149390</v>
      </c>
    </row>
    <row r="24" spans="1:12" ht="17.25" customHeight="1">
      <c r="A24" s="16" t="s">
        <v>27</v>
      </c>
      <c r="B24" s="13">
        <v>43142</v>
      </c>
      <c r="C24" s="13">
        <v>70736</v>
      </c>
      <c r="D24" s="13">
        <v>81888</v>
      </c>
      <c r="E24" s="13">
        <v>49598</v>
      </c>
      <c r="F24" s="13">
        <v>61187</v>
      </c>
      <c r="G24" s="13">
        <v>67813</v>
      </c>
      <c r="H24" s="13">
        <v>34551</v>
      </c>
      <c r="I24" s="13">
        <v>14960</v>
      </c>
      <c r="J24" s="13">
        <v>34731</v>
      </c>
      <c r="K24" s="11">
        <f t="shared" si="4"/>
        <v>458606</v>
      </c>
    </row>
    <row r="25" spans="1:12" ht="17.25" customHeight="1">
      <c r="A25" s="12" t="s">
        <v>28</v>
      </c>
      <c r="B25" s="13">
        <v>27611</v>
      </c>
      <c r="C25" s="13">
        <v>45271</v>
      </c>
      <c r="D25" s="13">
        <v>52408</v>
      </c>
      <c r="E25" s="13">
        <v>31743</v>
      </c>
      <c r="F25" s="13">
        <v>39160</v>
      </c>
      <c r="G25" s="13">
        <v>43400</v>
      </c>
      <c r="H25" s="13">
        <v>22113</v>
      </c>
      <c r="I25" s="13">
        <v>9574</v>
      </c>
      <c r="J25" s="13">
        <v>22228</v>
      </c>
      <c r="K25" s="11">
        <f t="shared" si="4"/>
        <v>293508</v>
      </c>
      <c r="L25" s="53"/>
    </row>
    <row r="26" spans="1:12" ht="17.25" customHeight="1">
      <c r="A26" s="12" t="s">
        <v>29</v>
      </c>
      <c r="B26" s="13">
        <v>15531</v>
      </c>
      <c r="C26" s="13">
        <v>25465</v>
      </c>
      <c r="D26" s="13">
        <v>29480</v>
      </c>
      <c r="E26" s="13">
        <v>17855</v>
      </c>
      <c r="F26" s="13">
        <v>22027</v>
      </c>
      <c r="G26" s="13">
        <v>24413</v>
      </c>
      <c r="H26" s="13">
        <v>12438</v>
      </c>
      <c r="I26" s="13">
        <v>5386</v>
      </c>
      <c r="J26" s="13">
        <v>12503</v>
      </c>
      <c r="K26" s="11">
        <f t="shared" si="4"/>
        <v>165098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7807</v>
      </c>
      <c r="I27" s="11">
        <v>0</v>
      </c>
      <c r="J27" s="11">
        <v>0</v>
      </c>
      <c r="K27" s="11">
        <f t="shared" si="4"/>
        <v>7807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7601.52</v>
      </c>
      <c r="I35" s="19">
        <v>0</v>
      </c>
      <c r="J35" s="19">
        <v>0</v>
      </c>
      <c r="K35" s="23">
        <f>SUM(B35:J35)</f>
        <v>7601.52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1323825.7</v>
      </c>
      <c r="C47" s="22">
        <f t="shared" ref="C47:H47" si="9">+C48+C56</f>
        <v>2039666.1300000001</v>
      </c>
      <c r="D47" s="22">
        <f t="shared" si="9"/>
        <v>2377835.7699999996</v>
      </c>
      <c r="E47" s="22">
        <f t="shared" si="9"/>
        <v>1350990.08</v>
      </c>
      <c r="F47" s="22">
        <f t="shared" si="9"/>
        <v>1855554.72</v>
      </c>
      <c r="G47" s="22">
        <f t="shared" si="9"/>
        <v>2461479.3200000003</v>
      </c>
      <c r="H47" s="22">
        <f t="shared" si="9"/>
        <v>1331065.23</v>
      </c>
      <c r="I47" s="22">
        <f>+I48+I56</f>
        <v>525647.56000000006</v>
      </c>
      <c r="J47" s="22">
        <f>+J48+J56</f>
        <v>745545.6</v>
      </c>
      <c r="K47" s="22">
        <f>SUM(B47:J47)</f>
        <v>14011610.110000001</v>
      </c>
    </row>
    <row r="48" spans="1:11" ht="17.25" customHeight="1">
      <c r="A48" s="16" t="s">
        <v>48</v>
      </c>
      <c r="B48" s="23">
        <f>SUM(B49:B55)</f>
        <v>1307811.31</v>
      </c>
      <c r="C48" s="23">
        <f t="shared" ref="C48:H48" si="10">SUM(C49:C55)</f>
        <v>2018294.83</v>
      </c>
      <c r="D48" s="23">
        <f t="shared" si="10"/>
        <v>2356284.0099999998</v>
      </c>
      <c r="E48" s="23">
        <f t="shared" si="10"/>
        <v>1330864.72</v>
      </c>
      <c r="F48" s="23">
        <f t="shared" si="10"/>
        <v>1835982.79</v>
      </c>
      <c r="G48" s="23">
        <f t="shared" si="10"/>
        <v>2434820.37</v>
      </c>
      <c r="H48" s="23">
        <f t="shared" si="10"/>
        <v>1314560.83</v>
      </c>
      <c r="I48" s="23">
        <f>SUM(I49:I55)</f>
        <v>525647.56000000006</v>
      </c>
      <c r="J48" s="23">
        <f>SUM(J49:J55)</f>
        <v>733178.34</v>
      </c>
      <c r="K48" s="23">
        <f t="shared" ref="K48:K56" si="11">SUM(B48:J48)</f>
        <v>13857444.760000002</v>
      </c>
    </row>
    <row r="49" spans="1:11" ht="17.25" customHeight="1">
      <c r="A49" s="35" t="s">
        <v>49</v>
      </c>
      <c r="B49" s="23">
        <f t="shared" ref="B49:H49" si="12">ROUND(B30*B7,2)</f>
        <v>1307811.31</v>
      </c>
      <c r="C49" s="23">
        <f t="shared" si="12"/>
        <v>2013818.75</v>
      </c>
      <c r="D49" s="23">
        <f t="shared" si="12"/>
        <v>2356284.0099999998</v>
      </c>
      <c r="E49" s="23">
        <f t="shared" si="12"/>
        <v>1330864.72</v>
      </c>
      <c r="F49" s="23">
        <f t="shared" si="12"/>
        <v>1835982.79</v>
      </c>
      <c r="G49" s="23">
        <f t="shared" si="12"/>
        <v>2434820.37</v>
      </c>
      <c r="H49" s="23">
        <f t="shared" si="12"/>
        <v>1306959.31</v>
      </c>
      <c r="I49" s="23">
        <f>ROUND(I30*I7,2)</f>
        <v>525647.56000000006</v>
      </c>
      <c r="J49" s="23">
        <f>ROUND(J30*J7,2)</f>
        <v>733178.34</v>
      </c>
      <c r="K49" s="23">
        <f t="shared" si="11"/>
        <v>13845367.16</v>
      </c>
    </row>
    <row r="50" spans="1:11" ht="17.25" customHeight="1">
      <c r="A50" s="35" t="s">
        <v>50</v>
      </c>
      <c r="B50" s="19">
        <v>0</v>
      </c>
      <c r="C50" s="23">
        <f>ROUND(C31*C7,2)</f>
        <v>4476.08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4476.08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7601.52</v>
      </c>
      <c r="I53" s="32">
        <f>+I35</f>
        <v>0</v>
      </c>
      <c r="J53" s="32">
        <f>+J35</f>
        <v>0</v>
      </c>
      <c r="K53" s="23">
        <f t="shared" si="11"/>
        <v>7601.52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16014.39</v>
      </c>
      <c r="C56" s="37">
        <v>21371.3</v>
      </c>
      <c r="D56" s="37">
        <v>21551.759999999998</v>
      </c>
      <c r="E56" s="37">
        <v>20125.36</v>
      </c>
      <c r="F56" s="37">
        <v>19571.93</v>
      </c>
      <c r="G56" s="37">
        <v>26658.95</v>
      </c>
      <c r="H56" s="37">
        <v>16504.400000000001</v>
      </c>
      <c r="I56" s="19">
        <v>0</v>
      </c>
      <c r="J56" s="37">
        <v>12367.26</v>
      </c>
      <c r="K56" s="37">
        <f t="shared" si="11"/>
        <v>154165.35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-307119.32</v>
      </c>
      <c r="C60" s="36">
        <f t="shared" si="13"/>
        <v>-320338.68</v>
      </c>
      <c r="D60" s="36">
        <f t="shared" si="13"/>
        <v>-343828.69999999995</v>
      </c>
      <c r="E60" s="36">
        <f t="shared" si="13"/>
        <v>-341925.95999999996</v>
      </c>
      <c r="F60" s="36">
        <f t="shared" si="13"/>
        <v>-353438.56</v>
      </c>
      <c r="G60" s="36">
        <f t="shared" si="13"/>
        <v>-413883.27</v>
      </c>
      <c r="H60" s="36">
        <f t="shared" si="13"/>
        <v>-244880.21</v>
      </c>
      <c r="I60" s="36">
        <f t="shared" si="13"/>
        <v>-99943.07</v>
      </c>
      <c r="J60" s="36">
        <f t="shared" si="13"/>
        <v>-78401.959999999992</v>
      </c>
      <c r="K60" s="36">
        <f>SUM(B60:J60)</f>
        <v>-2503759.73</v>
      </c>
    </row>
    <row r="61" spans="1:11" ht="18.75" customHeight="1">
      <c r="A61" s="16" t="s">
        <v>82</v>
      </c>
      <c r="B61" s="36">
        <f t="shared" ref="B61:J61" si="14">B62+B63+B64+B65+B66+B67</f>
        <v>-236824.46000000002</v>
      </c>
      <c r="C61" s="36">
        <f t="shared" si="14"/>
        <v>-204332.06</v>
      </c>
      <c r="D61" s="36">
        <f t="shared" si="14"/>
        <v>-210423.02</v>
      </c>
      <c r="E61" s="36">
        <f t="shared" si="14"/>
        <v>-260697.8</v>
      </c>
      <c r="F61" s="36">
        <f t="shared" si="14"/>
        <v>-251169.37</v>
      </c>
      <c r="G61" s="36">
        <f t="shared" si="14"/>
        <v>-271954.96000000002</v>
      </c>
      <c r="H61" s="36">
        <f t="shared" si="14"/>
        <v>-170904</v>
      </c>
      <c r="I61" s="36">
        <f t="shared" si="14"/>
        <v>-32739</v>
      </c>
      <c r="J61" s="36">
        <f t="shared" si="14"/>
        <v>-54918</v>
      </c>
      <c r="K61" s="36">
        <f t="shared" ref="K61:K92" si="15">SUM(B61:J61)</f>
        <v>-1693962.67</v>
      </c>
    </row>
    <row r="62" spans="1:11" ht="18.75" customHeight="1">
      <c r="A62" s="12" t="s">
        <v>83</v>
      </c>
      <c r="B62" s="36">
        <f>-ROUND(B9*$D$3,2)</f>
        <v>-140511</v>
      </c>
      <c r="C62" s="36">
        <f t="shared" ref="C62:J62" si="16">-ROUND(C9*$D$3,2)</f>
        <v>-197325</v>
      </c>
      <c r="D62" s="36">
        <f t="shared" si="16"/>
        <v>-173046</v>
      </c>
      <c r="E62" s="36">
        <f t="shared" si="16"/>
        <v>-126171</v>
      </c>
      <c r="F62" s="36">
        <f t="shared" si="16"/>
        <v>-153789</v>
      </c>
      <c r="G62" s="36">
        <f t="shared" si="16"/>
        <v>-180222</v>
      </c>
      <c r="H62" s="36">
        <f t="shared" si="16"/>
        <v>-170904</v>
      </c>
      <c r="I62" s="36">
        <f t="shared" si="16"/>
        <v>-32739</v>
      </c>
      <c r="J62" s="36">
        <f t="shared" si="16"/>
        <v>-54918</v>
      </c>
      <c r="K62" s="36">
        <f t="shared" si="15"/>
        <v>-1229625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122</v>
      </c>
      <c r="B64" s="36">
        <v>-99</v>
      </c>
      <c r="C64" s="36">
        <v>-81</v>
      </c>
      <c r="D64" s="36">
        <v>-168</v>
      </c>
      <c r="E64" s="36">
        <v>-435</v>
      </c>
      <c r="F64" s="36">
        <v>-369</v>
      </c>
      <c r="G64" s="36">
        <v>-315</v>
      </c>
      <c r="H64" s="36">
        <v>0</v>
      </c>
      <c r="I64" s="36">
        <v>0</v>
      </c>
      <c r="J64" s="36">
        <v>0</v>
      </c>
      <c r="K64" s="36">
        <f t="shared" si="15"/>
        <v>-1467</v>
      </c>
    </row>
    <row r="65" spans="1:11" ht="18.75" customHeight="1">
      <c r="A65" s="12" t="s">
        <v>59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60</v>
      </c>
      <c r="B66" s="48">
        <v>-96214.46</v>
      </c>
      <c r="C66" s="48">
        <v>-6926.06</v>
      </c>
      <c r="D66" s="48">
        <v>-37209.019999999997</v>
      </c>
      <c r="E66" s="48">
        <v>-134091.79999999999</v>
      </c>
      <c r="F66" s="48">
        <v>-97011.37</v>
      </c>
      <c r="G66" s="48">
        <v>-91417.96</v>
      </c>
      <c r="H66" s="19">
        <v>0</v>
      </c>
      <c r="I66" s="19">
        <v>0</v>
      </c>
      <c r="J66" s="19">
        <v>0</v>
      </c>
      <c r="K66" s="36">
        <f t="shared" si="15"/>
        <v>-462870.67</v>
      </c>
    </row>
    <row r="67" spans="1:11" ht="18.75" customHeight="1">
      <c r="A67" s="12" t="s">
        <v>61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87</v>
      </c>
      <c r="B68" s="36">
        <f t="shared" ref="B68:J68" si="17">SUM(B69:B92)</f>
        <v>-70294.86</v>
      </c>
      <c r="C68" s="36">
        <f t="shared" si="17"/>
        <v>-116006.62000000001</v>
      </c>
      <c r="D68" s="36">
        <f t="shared" si="17"/>
        <v>-133405.68</v>
      </c>
      <c r="E68" s="36">
        <f t="shared" si="17"/>
        <v>-81228.160000000003</v>
      </c>
      <c r="F68" s="36">
        <f t="shared" si="17"/>
        <v>-102269.19</v>
      </c>
      <c r="G68" s="36">
        <f t="shared" si="17"/>
        <v>-141928.31</v>
      </c>
      <c r="H68" s="36">
        <f t="shared" si="17"/>
        <v>-73976.209999999992</v>
      </c>
      <c r="I68" s="36">
        <f t="shared" si="17"/>
        <v>-67204.070000000007</v>
      </c>
      <c r="J68" s="36">
        <f t="shared" si="17"/>
        <v>-23483.96</v>
      </c>
      <c r="K68" s="36">
        <f t="shared" si="15"/>
        <v>-809797.06</v>
      </c>
    </row>
    <row r="69" spans="1:11" ht="18.75" customHeight="1">
      <c r="A69" s="12" t="s">
        <v>62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63</v>
      </c>
      <c r="B70" s="19">
        <v>0</v>
      </c>
      <c r="C70" s="36">
        <v>-195.4</v>
      </c>
      <c r="D70" s="36">
        <v>-24.35</v>
      </c>
      <c r="E70" s="19">
        <v>0</v>
      </c>
      <c r="F70" s="19">
        <v>0</v>
      </c>
      <c r="G70" s="36">
        <v>-24.35</v>
      </c>
      <c r="H70" s="19">
        <v>0</v>
      </c>
      <c r="I70" s="19">
        <v>0</v>
      </c>
      <c r="J70" s="19">
        <v>0</v>
      </c>
      <c r="K70" s="36">
        <f t="shared" si="15"/>
        <v>-244.1</v>
      </c>
    </row>
    <row r="71" spans="1:11" ht="18.75" customHeight="1">
      <c r="A71" s="12" t="s">
        <v>64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-1789.83</v>
      </c>
      <c r="J71" s="19">
        <v>0</v>
      </c>
      <c r="K71" s="36">
        <f t="shared" si="15"/>
        <v>-3238.23</v>
      </c>
    </row>
    <row r="72" spans="1:11" ht="18.75" customHeight="1">
      <c r="A72" s="12" t="s">
        <v>65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-30000</v>
      </c>
      <c r="J72" s="19">
        <v>0</v>
      </c>
      <c r="K72" s="49">
        <f t="shared" si="15"/>
        <v>-30000</v>
      </c>
    </row>
    <row r="73" spans="1:11" ht="18.75" customHeight="1">
      <c r="A73" s="35" t="s">
        <v>66</v>
      </c>
      <c r="B73" s="36">
        <v>-14176.85</v>
      </c>
      <c r="C73" s="36">
        <v>-20580.23</v>
      </c>
      <c r="D73" s="36">
        <v>-19455.32</v>
      </c>
      <c r="E73" s="36">
        <v>-13643.24</v>
      </c>
      <c r="F73" s="36">
        <v>-18748.64</v>
      </c>
      <c r="G73" s="36">
        <v>-28570.04</v>
      </c>
      <c r="H73" s="36">
        <v>-13989.36</v>
      </c>
      <c r="I73" s="36">
        <v>-4917.91</v>
      </c>
      <c r="J73" s="36">
        <v>-10138.69</v>
      </c>
      <c r="K73" s="49">
        <f t="shared" si="15"/>
        <v>-144220.28</v>
      </c>
    </row>
    <row r="74" spans="1:11" ht="18.75" customHeight="1">
      <c r="A74" s="12" t="s">
        <v>67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68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69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70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71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73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74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75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76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88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89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93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96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6">
        <f t="shared" si="15"/>
        <v>0</v>
      </c>
      <c r="L90" s="58"/>
    </row>
    <row r="91" spans="1:12" ht="18.75" customHeight="1">
      <c r="A91" s="12" t="s">
        <v>97</v>
      </c>
      <c r="B91" s="36">
        <v>-56118.01</v>
      </c>
      <c r="C91" s="36">
        <v>-95230.99</v>
      </c>
      <c r="D91" s="36">
        <v>-112858.26</v>
      </c>
      <c r="E91" s="36">
        <v>-55458.9</v>
      </c>
      <c r="F91" s="36">
        <v>-83139.899999999994</v>
      </c>
      <c r="G91" s="36">
        <v>-113333.92</v>
      </c>
      <c r="H91" s="36">
        <v>-59986.85</v>
      </c>
      <c r="I91" s="36">
        <v>-23873.17</v>
      </c>
      <c r="J91" s="19">
        <v>0</v>
      </c>
      <c r="K91" s="49">
        <f t="shared" si="15"/>
        <v>-600000.00000000012</v>
      </c>
      <c r="L91" s="57"/>
    </row>
    <row r="92" spans="1:12" ht="18.75" customHeight="1">
      <c r="A92" s="12" t="s">
        <v>115</v>
      </c>
      <c r="B92" s="19">
        <v>0</v>
      </c>
      <c r="C92" s="19">
        <v>0</v>
      </c>
      <c r="D92" s="19">
        <v>0</v>
      </c>
      <c r="E92" s="49">
        <v>-11213.22</v>
      </c>
      <c r="F92" s="19">
        <v>0</v>
      </c>
      <c r="G92" s="19">
        <v>0</v>
      </c>
      <c r="H92" s="19">
        <v>0</v>
      </c>
      <c r="I92" s="49">
        <v>-6623.16</v>
      </c>
      <c r="J92" s="49">
        <v>-13345.27</v>
      </c>
      <c r="K92" s="49">
        <f t="shared" si="15"/>
        <v>-31181.649999999998</v>
      </c>
      <c r="L92" s="57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7"/>
    </row>
    <row r="94" spans="1:12" ht="18.75" customHeight="1">
      <c r="A94" s="16" t="s">
        <v>116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57">
        <v>0</v>
      </c>
      <c r="L94" s="57"/>
    </row>
    <row r="95" spans="1:12" ht="18.75" customHeight="1">
      <c r="A95" s="16" t="s">
        <v>123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57">
        <v>0</v>
      </c>
      <c r="L95" s="58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ref="K96:K101" si="18">SUM(B96:J96)</f>
        <v>0</v>
      </c>
      <c r="L96" s="55"/>
    </row>
    <row r="97" spans="1:13" ht="18.75" customHeight="1">
      <c r="A97" s="16" t="s">
        <v>91</v>
      </c>
      <c r="B97" s="24">
        <f t="shared" ref="B97:H97" si="19">+B98+B99</f>
        <v>1016706.3800000001</v>
      </c>
      <c r="C97" s="24">
        <f t="shared" si="19"/>
        <v>1719327.45</v>
      </c>
      <c r="D97" s="24">
        <f t="shared" si="19"/>
        <v>2034007.0699999998</v>
      </c>
      <c r="E97" s="24">
        <f t="shared" si="19"/>
        <v>1009064.1199999999</v>
      </c>
      <c r="F97" s="24">
        <f t="shared" si="19"/>
        <v>1502116.16</v>
      </c>
      <c r="G97" s="24">
        <f t="shared" si="19"/>
        <v>2047596.05</v>
      </c>
      <c r="H97" s="24">
        <f t="shared" si="19"/>
        <v>1086185.02</v>
      </c>
      <c r="I97" s="24">
        <f>+I98+I99</f>
        <v>425704.49000000005</v>
      </c>
      <c r="J97" s="24">
        <f>+J98+J99</f>
        <v>654776.38</v>
      </c>
      <c r="K97" s="49">
        <f t="shared" si="18"/>
        <v>11495483.120000001</v>
      </c>
      <c r="L97" s="55"/>
    </row>
    <row r="98" spans="1:13" ht="18.75" customHeight="1">
      <c r="A98" s="16" t="s">
        <v>90</v>
      </c>
      <c r="B98" s="24">
        <f t="shared" ref="B98:J98" si="20">+B48+B61+B68+B94</f>
        <v>1000691.9900000001</v>
      </c>
      <c r="C98" s="24">
        <f t="shared" si="20"/>
        <v>1697956.15</v>
      </c>
      <c r="D98" s="24">
        <f t="shared" si="20"/>
        <v>2012455.3099999998</v>
      </c>
      <c r="E98" s="24">
        <f t="shared" si="20"/>
        <v>988938.75999999989</v>
      </c>
      <c r="F98" s="24">
        <f t="shared" si="20"/>
        <v>1482544.23</v>
      </c>
      <c r="G98" s="24">
        <f t="shared" si="20"/>
        <v>2020937.1</v>
      </c>
      <c r="H98" s="24">
        <f t="shared" si="20"/>
        <v>1069680.6200000001</v>
      </c>
      <c r="I98" s="24">
        <f t="shared" si="20"/>
        <v>425704.49000000005</v>
      </c>
      <c r="J98" s="24">
        <f t="shared" si="20"/>
        <v>654776.38</v>
      </c>
      <c r="K98" s="49">
        <f t="shared" si="18"/>
        <v>11353685.030000001</v>
      </c>
      <c r="L98" s="55"/>
    </row>
    <row r="99" spans="1:13" ht="18" customHeight="1">
      <c r="A99" s="16" t="s">
        <v>124</v>
      </c>
      <c r="B99" s="24">
        <f t="shared" ref="B99:J99" si="21">IF(+B56+B95+B100&lt;0,0,(B56+B95+B100))</f>
        <v>16014.39</v>
      </c>
      <c r="C99" s="24">
        <f>IF(+C56+C95+C100&lt;0,0,(C56+C95+C100))</f>
        <v>21371.3</v>
      </c>
      <c r="D99" s="24">
        <f t="shared" si="21"/>
        <v>21551.759999999998</v>
      </c>
      <c r="E99" s="24">
        <f t="shared" si="21"/>
        <v>20125.36</v>
      </c>
      <c r="F99" s="24">
        <f t="shared" si="21"/>
        <v>19571.93</v>
      </c>
      <c r="G99" s="24">
        <f t="shared" si="21"/>
        <v>26658.95</v>
      </c>
      <c r="H99" s="24">
        <f t="shared" si="21"/>
        <v>16504.400000000001</v>
      </c>
      <c r="I99" s="19">
        <f t="shared" si="21"/>
        <v>0</v>
      </c>
      <c r="J99" s="24">
        <f t="shared" si="21"/>
        <v>0</v>
      </c>
      <c r="K99" s="49">
        <f t="shared" si="18"/>
        <v>141798.09</v>
      </c>
    </row>
    <row r="100" spans="1:13" ht="18.75" customHeight="1">
      <c r="A100" s="16" t="s">
        <v>92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49">
        <v>-108901.66</v>
      </c>
      <c r="K100" s="49">
        <f t="shared" si="18"/>
        <v>-108901.66</v>
      </c>
      <c r="M100" s="59"/>
    </row>
    <row r="101" spans="1:13" ht="18.75" customHeight="1">
      <c r="A101" s="16" t="s">
        <v>125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49">
        <f>+J100+J56</f>
        <v>-96534.400000000009</v>
      </c>
      <c r="K101" s="49">
        <f t="shared" si="18"/>
        <v>-96534.400000000009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77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11495483.120000001</v>
      </c>
      <c r="L105" s="55"/>
    </row>
    <row r="106" spans="1:13" ht="18.75" customHeight="1">
      <c r="A106" s="26" t="s">
        <v>78</v>
      </c>
      <c r="B106" s="27">
        <v>128382.79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128382.79</v>
      </c>
    </row>
    <row r="107" spans="1:13" ht="18.75" customHeight="1">
      <c r="A107" s="26" t="s">
        <v>79</v>
      </c>
      <c r="B107" s="27">
        <v>888323.59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888323.59</v>
      </c>
    </row>
    <row r="108" spans="1:13" ht="18.75" customHeight="1">
      <c r="A108" s="26" t="s">
        <v>80</v>
      </c>
      <c r="B108" s="41">
        <v>0</v>
      </c>
      <c r="C108" s="27">
        <f>+C97</f>
        <v>1719327.45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1719327.45</v>
      </c>
    </row>
    <row r="109" spans="1:13" ht="18.75" customHeight="1">
      <c r="A109" s="26" t="s">
        <v>81</v>
      </c>
      <c r="B109" s="41">
        <v>0</v>
      </c>
      <c r="C109" s="41">
        <v>0</v>
      </c>
      <c r="D109" s="27">
        <f>+D97</f>
        <v>2034007.0699999998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2034007.0699999998</v>
      </c>
    </row>
    <row r="110" spans="1:13" ht="18.75" customHeight="1">
      <c r="A110" s="26" t="s">
        <v>98</v>
      </c>
      <c r="B110" s="41">
        <v>0</v>
      </c>
      <c r="C110" s="41">
        <v>0</v>
      </c>
      <c r="D110" s="41">
        <v>0</v>
      </c>
      <c r="E110" s="27">
        <f>+E97</f>
        <v>1009064.1199999999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1009064.1199999999</v>
      </c>
    </row>
    <row r="111" spans="1:13" ht="18.75" customHeight="1">
      <c r="A111" s="26" t="s">
        <v>99</v>
      </c>
      <c r="B111" s="41">
        <v>0</v>
      </c>
      <c r="C111" s="41">
        <v>0</v>
      </c>
      <c r="D111" s="41">
        <v>0</v>
      </c>
      <c r="E111" s="41">
        <v>0</v>
      </c>
      <c r="F111" s="27">
        <v>186841.72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186841.72</v>
      </c>
    </row>
    <row r="112" spans="1:13" ht="18.75" customHeight="1">
      <c r="A112" s="26" t="s">
        <v>100</v>
      </c>
      <c r="B112" s="41">
        <v>0</v>
      </c>
      <c r="C112" s="41">
        <v>0</v>
      </c>
      <c r="D112" s="41">
        <v>0</v>
      </c>
      <c r="E112" s="41">
        <v>0</v>
      </c>
      <c r="F112" s="27">
        <v>263433.49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263433.49</v>
      </c>
    </row>
    <row r="113" spans="1:11" ht="18.75" customHeight="1">
      <c r="A113" s="26" t="s">
        <v>101</v>
      </c>
      <c r="B113" s="41">
        <v>0</v>
      </c>
      <c r="C113" s="41">
        <v>0</v>
      </c>
      <c r="D113" s="41">
        <v>0</v>
      </c>
      <c r="E113" s="41">
        <v>0</v>
      </c>
      <c r="F113" s="27">
        <v>393208.52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393208.52</v>
      </c>
    </row>
    <row r="114" spans="1:11" ht="18.75" customHeight="1">
      <c r="A114" s="26" t="s">
        <v>102</v>
      </c>
      <c r="B114" s="41">
        <v>0</v>
      </c>
      <c r="C114" s="41">
        <v>0</v>
      </c>
      <c r="D114" s="41">
        <v>0</v>
      </c>
      <c r="E114" s="41">
        <v>0</v>
      </c>
      <c r="F114" s="27">
        <v>658632.43999999994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658632.43999999994</v>
      </c>
    </row>
    <row r="115" spans="1:11" ht="18.75" customHeight="1">
      <c r="A115" s="26" t="s">
        <v>103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576704.03</v>
      </c>
      <c r="H115" s="41">
        <v>0</v>
      </c>
      <c r="I115" s="41">
        <v>0</v>
      </c>
      <c r="J115" s="41">
        <v>0</v>
      </c>
      <c r="K115" s="42">
        <f t="shared" si="22"/>
        <v>576704.03</v>
      </c>
    </row>
    <row r="116" spans="1:11" ht="18.75" customHeight="1">
      <c r="A116" s="26" t="s">
        <v>104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48734.54</v>
      </c>
      <c r="H116" s="41">
        <v>0</v>
      </c>
      <c r="I116" s="41">
        <v>0</v>
      </c>
      <c r="J116" s="41">
        <v>0</v>
      </c>
      <c r="K116" s="42">
        <f t="shared" si="22"/>
        <v>48734.54</v>
      </c>
    </row>
    <row r="117" spans="1:11" ht="18.75" customHeight="1">
      <c r="A117" s="26" t="s">
        <v>105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333796.56</v>
      </c>
      <c r="H117" s="41">
        <v>0</v>
      </c>
      <c r="I117" s="41">
        <v>0</v>
      </c>
      <c r="J117" s="41">
        <v>0</v>
      </c>
      <c r="K117" s="42">
        <f t="shared" si="22"/>
        <v>333796.56</v>
      </c>
    </row>
    <row r="118" spans="1:11" ht="18.75" customHeight="1">
      <c r="A118" s="26" t="s">
        <v>106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302409.01</v>
      </c>
      <c r="H118" s="41">
        <v>0</v>
      </c>
      <c r="I118" s="41">
        <v>0</v>
      </c>
      <c r="J118" s="41">
        <v>0</v>
      </c>
      <c r="K118" s="42">
        <f t="shared" si="22"/>
        <v>302409.01</v>
      </c>
    </row>
    <row r="119" spans="1:11" ht="18.75" customHeight="1">
      <c r="A119" s="26" t="s">
        <v>107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785951.91</v>
      </c>
      <c r="H119" s="41">
        <v>0</v>
      </c>
      <c r="I119" s="41">
        <v>0</v>
      </c>
      <c r="J119" s="41">
        <v>0</v>
      </c>
      <c r="K119" s="42">
        <f t="shared" si="22"/>
        <v>785951.91</v>
      </c>
    </row>
    <row r="120" spans="1:11" ht="18.75" customHeight="1">
      <c r="A120" s="26" t="s">
        <v>108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397878.44</v>
      </c>
      <c r="I120" s="41">
        <v>0</v>
      </c>
      <c r="J120" s="41">
        <v>0</v>
      </c>
      <c r="K120" s="42">
        <f t="shared" si="22"/>
        <v>397878.44</v>
      </c>
    </row>
    <row r="121" spans="1:11" ht="18.75" customHeight="1">
      <c r="A121" s="26" t="s">
        <v>109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688306.57</v>
      </c>
      <c r="I121" s="41">
        <v>0</v>
      </c>
      <c r="J121" s="41">
        <v>0</v>
      </c>
      <c r="K121" s="42">
        <f t="shared" si="22"/>
        <v>688306.57</v>
      </c>
    </row>
    <row r="122" spans="1:11" ht="18.75" customHeight="1">
      <c r="A122" s="26" t="s">
        <v>110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425704.49</v>
      </c>
      <c r="J122" s="41">
        <v>0</v>
      </c>
      <c r="K122" s="42">
        <f t="shared" si="22"/>
        <v>425704.49</v>
      </c>
    </row>
    <row r="123" spans="1:11" ht="18.75" customHeight="1">
      <c r="A123" s="28" t="s">
        <v>111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654776.38</v>
      </c>
      <c r="K123" s="45">
        <f t="shared" si="22"/>
        <v>654776.38</v>
      </c>
    </row>
    <row r="124" spans="1:11" ht="18.75" customHeight="1">
      <c r="A124" s="40"/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61"/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2014-06-04T18:46:40Z</dcterms:modified>
</cp:coreProperties>
</file>