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99" i="8"/>
  <c r="K94"/>
  <c r="B9"/>
  <c r="B8" s="1"/>
  <c r="C9"/>
  <c r="C62" s="1"/>
  <c r="C61" s="1"/>
  <c r="C60" s="1"/>
  <c r="D9"/>
  <c r="D8" s="1"/>
  <c r="D7" s="1"/>
  <c r="D49" s="1"/>
  <c r="D48" s="1"/>
  <c r="E9"/>
  <c r="E62" s="1"/>
  <c r="E61" s="1"/>
  <c r="E60" s="1"/>
  <c r="F9"/>
  <c r="F8" s="1"/>
  <c r="F7" s="1"/>
  <c r="F49" s="1"/>
  <c r="F48" s="1"/>
  <c r="G9"/>
  <c r="G62" s="1"/>
  <c r="G61" s="1"/>
  <c r="G60" s="1"/>
  <c r="H9"/>
  <c r="H8" s="1"/>
  <c r="H7" s="1"/>
  <c r="H49" s="1"/>
  <c r="H48" s="1"/>
  <c r="I9"/>
  <c r="I62" s="1"/>
  <c r="I61" s="1"/>
  <c r="I60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K16" s="1"/>
  <c r="C16"/>
  <c r="D16"/>
  <c r="E16"/>
  <c r="F16"/>
  <c r="G16"/>
  <c r="H16"/>
  <c r="I16"/>
  <c r="J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K62" s="1"/>
  <c r="D62"/>
  <c r="D61" s="1"/>
  <c r="D60" s="1"/>
  <c r="F62"/>
  <c r="F61" s="1"/>
  <c r="F60" s="1"/>
  <c r="H62"/>
  <c r="H61" s="1"/>
  <c r="H60" s="1"/>
  <c r="J62"/>
  <c r="J61" s="1"/>
  <c r="J60" s="1"/>
  <c r="K63"/>
  <c r="K64"/>
  <c r="K66"/>
  <c r="B68"/>
  <c r="C68"/>
  <c r="D68"/>
  <c r="E68"/>
  <c r="F68"/>
  <c r="G68"/>
  <c r="H68"/>
  <c r="I68"/>
  <c r="J68"/>
  <c r="K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K99" s="1"/>
  <c r="C99"/>
  <c r="D99"/>
  <c r="E99"/>
  <c r="F99"/>
  <c r="G99"/>
  <c r="H99"/>
  <c r="I99"/>
  <c r="K100"/>
  <c r="J101"/>
  <c r="K101"/>
  <c r="K106"/>
  <c r="K107"/>
  <c r="K111"/>
  <c r="K112"/>
  <c r="K113"/>
  <c r="K114"/>
  <c r="K115"/>
  <c r="K116"/>
  <c r="K117"/>
  <c r="K118"/>
  <c r="K119"/>
  <c r="K120"/>
  <c r="K121"/>
  <c r="K122"/>
  <c r="K123"/>
  <c r="J47" l="1"/>
  <c r="J98"/>
  <c r="J97" s="1"/>
  <c r="J124" s="1"/>
  <c r="H47"/>
  <c r="H98"/>
  <c r="H97" s="1"/>
  <c r="F47"/>
  <c r="F98"/>
  <c r="F97" s="1"/>
  <c r="D47"/>
  <c r="D98"/>
  <c r="D97" s="1"/>
  <c r="D109" s="1"/>
  <c r="K109" s="1"/>
  <c r="B7"/>
  <c r="B49" s="1"/>
  <c r="B61"/>
  <c r="I8"/>
  <c r="I7" s="1"/>
  <c r="I49" s="1"/>
  <c r="I48" s="1"/>
  <c r="G8"/>
  <c r="G7" s="1"/>
  <c r="G49" s="1"/>
  <c r="G48" s="1"/>
  <c r="E8"/>
  <c r="E7" s="1"/>
  <c r="E49" s="1"/>
  <c r="E48" s="1"/>
  <c r="C8"/>
  <c r="C7" s="1"/>
  <c r="C50" l="1"/>
  <c r="K50" s="1"/>
  <c r="C49"/>
  <c r="C48" s="1"/>
  <c r="G98"/>
  <c r="G97" s="1"/>
  <c r="G47"/>
  <c r="K61"/>
  <c r="B60"/>
  <c r="K60" s="1"/>
  <c r="E98"/>
  <c r="E97" s="1"/>
  <c r="E110" s="1"/>
  <c r="K110" s="1"/>
  <c r="E47"/>
  <c r="I98"/>
  <c r="I97" s="1"/>
  <c r="I47"/>
  <c r="B48"/>
  <c r="K49"/>
  <c r="K8"/>
  <c r="K7" s="1"/>
  <c r="C98" l="1"/>
  <c r="C97" s="1"/>
  <c r="C108" s="1"/>
  <c r="K108" s="1"/>
  <c r="K105" s="1"/>
  <c r="C47"/>
  <c r="B47"/>
  <c r="K48"/>
  <c r="B98"/>
  <c r="K98" l="1"/>
  <c r="B97"/>
  <c r="K97" s="1"/>
  <c r="K47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<sst xmlns="http://schemas.openxmlformats.org/spreadsheetml/2006/main" count="129" uniqueCount="129">
  <si>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</si>
  <si>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</si>
  <si>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</si>
  <si>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</si>
  <si>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</si>
  <si>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</si>
  <si>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</si>
  <si>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</si>
  <si>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</si>
  <si>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</si>
  <si>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</si>
  <si>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</si>
  <si>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</si>
  <si>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</si>
  <si>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</si>
  <si>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</si>
  <si>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</si>
  <si>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</si>
  <si>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</si>
  <si>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</si>
  <si>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</si>
  <si>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</si>
  <si>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</si>
  <si>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</si>
  <si>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</si>
  <si>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</si>
  <si>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</si>
  <si>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</si>
  <si>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</si>
  <si>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</si>
  <si>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</si>
  <si>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</si>
  <si>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</si>
  <si>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</si>
  <si>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</si>
  <si>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</si>
  <si>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</si>
  <si>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</si>
  <si>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</si>
  <si>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</si>
  <si>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</si>
  <si>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</si>
  <si>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</si>
  <si>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</si>
  <si>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</si>
  <si>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</si>
  <si>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</si>
  <si>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</si>
  <si>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</si>
  <si>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</si>
  <si>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</si>
  <si>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</si>
  <si>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</si>
  <si>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</si>
  <si>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</si>
  <si>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</si>
  <si>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</si>
  <si>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</si>
  <si>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</si>
  <si>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</si>
  <si>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</si>
  <si>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</si>
  <si>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</si>
  <si>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</si>
  <si>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</si>
  <si>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</si>
  <si>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</si>
  <si>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</si>
  <si>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</si>
  <si>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</si>
  <si>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</si>
  <si>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</si>
  <si>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</si>
  <si>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</si>
  <si>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</si>
  <si>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</si>
  <si>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</si>
  <si>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</si>
  <si>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</si>
  <si>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</si>
  <si>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</si>
  <si>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</si>
  <si>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</si>
  <si>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</si>
  <si>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</si>
  <si>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</si>
  <si>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</si>
  <si>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</si>
  <si>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</si>
  <si>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</si>
  <si>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</si>
  <si>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</si>
  <si>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</si>
  <si>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</si>
  <si>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</si>
  <si>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</si>
  <si>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</si>
  <si>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</si>
  <si>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</si>
  <si>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</si>
  <si>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</si>
  <si>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</si>
  <si>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</si>
  <si>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</si>
  <si>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</si>
  <si>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</si>
  <si>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</si>
  <si>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</si>
  <si>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</si>
  <si>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</si>
  <si>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</si>
  <si>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</si>
  <si>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</si>
  <si>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</si>
  <si>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</si>
  <si>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</si>
  <si>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</si>
  <si>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</si>
  <si>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</si>
  <si>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</si>
  <si>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</si>
  <si>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</si>
  <si>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</si>
  <si>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</si>
  <si>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</si>
  <si>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28/05/14 - VENCIMENTO 04/06/14</t>
  </si>
  <si>
    <t>6.3. Revisão de Remuneração pelo Transporte Coletivo  (1)</t>
  </si>
  <si>
    <t>Nota:</t>
  </si>
  <si>
    <t>(1) - Ajuste dos valores da energia para tração (trólebus) de fev/14.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</si>
</sst>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left" vertical="center" inden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584022</v>
      </c>
      <c r="C7" s="9">
        <f t="shared" si="0"/>
        <v>789317</v>
      </c>
      <c r="D7" s="9">
        <f t="shared" si="0"/>
        <v>806236</v>
      </c>
      <c r="E7" s="9">
        <f t="shared" si="0"/>
        <v>539902</v>
      </c>
      <c r="F7" s="9">
        <f t="shared" si="0"/>
        <v>774563</v>
      </c>
      <c r="G7" s="9">
        <f t="shared" si="0"/>
        <v>1202823</v>
      </c>
      <c r="H7" s="9">
        <f t="shared" si="0"/>
        <v>563463</v>
      </c>
      <c r="I7" s="9">
        <f t="shared" si="0"/>
        <v>124835</v>
      </c>
      <c r="J7" s="9">
        <f t="shared" si="0"/>
        <v>298690</v>
      </c>
      <c r="K7" s="9">
        <f t="shared" si="0"/>
        <v>5683851</v>
      </c>
      <c r="L7" s="53"/>
    </row>
    <row r="8" spans="1:13" ht="17.25" customHeight="1">
      <c r="A8" s="10" t="s">
        <v>120</v>
      </c>
      <c r="B8" s="11">
        <f>B9+B12+B16</f>
        <v>350239</v>
      </c>
      <c r="C8" s="11">
        <f t="shared" ref="C8:J8" si="1">C9+C12+C16</f>
        <v>478755</v>
      </c>
      <c r="D8" s="11">
        <f t="shared" si="1"/>
        <v>459005</v>
      </c>
      <c r="E8" s="11">
        <f t="shared" si="1"/>
        <v>321638</v>
      </c>
      <c r="F8" s="11">
        <f t="shared" si="1"/>
        <v>436152</v>
      </c>
      <c r="G8" s="11">
        <f t="shared" si="1"/>
        <v>657560</v>
      </c>
      <c r="H8" s="11">
        <f t="shared" si="1"/>
        <v>348327</v>
      </c>
      <c r="I8" s="11">
        <f t="shared" si="1"/>
        <v>67882</v>
      </c>
      <c r="J8" s="11">
        <f t="shared" si="1"/>
        <v>168009</v>
      </c>
      <c r="K8" s="11">
        <f>SUM(B8:J8)</f>
        <v>3287567</v>
      </c>
    </row>
    <row r="9" spans="1:13" ht="17.25" customHeight="1">
      <c r="A9" s="15" t="s">
        <v>17</v>
      </c>
      <c r="B9" s="13">
        <f>+B10+B11</f>
        <v>47136</v>
      </c>
      <c r="C9" s="13">
        <f t="shared" ref="C9:J9" si="2">+C10+C11</f>
        <v>65428</v>
      </c>
      <c r="D9" s="13">
        <f t="shared" si="2"/>
        <v>57334</v>
      </c>
      <c r="E9" s="13">
        <f t="shared" si="2"/>
        <v>41596</v>
      </c>
      <c r="F9" s="13">
        <f t="shared" si="2"/>
        <v>51343</v>
      </c>
      <c r="G9" s="13">
        <f t="shared" si="2"/>
        <v>61154</v>
      </c>
      <c r="H9" s="13">
        <f t="shared" si="2"/>
        <v>57901</v>
      </c>
      <c r="I9" s="13">
        <f t="shared" si="2"/>
        <v>10671</v>
      </c>
      <c r="J9" s="13">
        <f t="shared" si="2"/>
        <v>18602</v>
      </c>
      <c r="K9" s="11">
        <f>SUM(B9:J9)</f>
        <v>411165</v>
      </c>
    </row>
    <row r="10" spans="1:13" ht="17.25" customHeight="1">
      <c r="A10" s="30" t="s">
        <v>18</v>
      </c>
      <c r="B10" s="13">
        <v>47136</v>
      </c>
      <c r="C10" s="13">
        <v>65428</v>
      </c>
      <c r="D10" s="13">
        <v>57334</v>
      </c>
      <c r="E10" s="13">
        <v>41596</v>
      </c>
      <c r="F10" s="13">
        <v>51343</v>
      </c>
      <c r="G10" s="13">
        <v>61154</v>
      </c>
      <c r="H10" s="13">
        <v>57901</v>
      </c>
      <c r="I10" s="13">
        <v>10671</v>
      </c>
      <c r="J10" s="13">
        <v>18602</v>
      </c>
      <c r="K10" s="11">
        <f>SUM(B10:J10)</f>
        <v>411165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294249</v>
      </c>
      <c r="C12" s="17">
        <f t="shared" si="3"/>
        <v>400823</v>
      </c>
      <c r="D12" s="17">
        <f t="shared" si="3"/>
        <v>390552</v>
      </c>
      <c r="E12" s="17">
        <f t="shared" si="3"/>
        <v>272662</v>
      </c>
      <c r="F12" s="17">
        <f t="shared" si="3"/>
        <v>374051</v>
      </c>
      <c r="G12" s="17">
        <f t="shared" si="3"/>
        <v>580324</v>
      </c>
      <c r="H12" s="17">
        <f t="shared" si="3"/>
        <v>282507</v>
      </c>
      <c r="I12" s="17">
        <f t="shared" si="3"/>
        <v>55064</v>
      </c>
      <c r="J12" s="17">
        <f t="shared" si="3"/>
        <v>145190</v>
      </c>
      <c r="K12" s="11">
        <f t="shared" ref="K12:K27" si="4">SUM(B12:J12)</f>
        <v>2795422</v>
      </c>
    </row>
    <row r="13" spans="1:13" ht="17.25" customHeight="1">
      <c r="A13" s="14" t="s">
        <v>20</v>
      </c>
      <c r="B13" s="13">
        <v>136223</v>
      </c>
      <c r="C13" s="13">
        <v>197562</v>
      </c>
      <c r="D13" s="13">
        <v>199598</v>
      </c>
      <c r="E13" s="13">
        <v>135509</v>
      </c>
      <c r="F13" s="13">
        <v>185233</v>
      </c>
      <c r="G13" s="13">
        <v>279576</v>
      </c>
      <c r="H13" s="13">
        <v>130882</v>
      </c>
      <c r="I13" s="13">
        <v>29494</v>
      </c>
      <c r="J13" s="13">
        <v>73772</v>
      </c>
      <c r="K13" s="11">
        <f t="shared" si="4"/>
        <v>1367849</v>
      </c>
      <c r="L13" s="53"/>
      <c r="M13" s="54"/>
    </row>
    <row r="14" spans="1:13" ht="17.25" customHeight="1">
      <c r="A14" s="14" t="s">
        <v>21</v>
      </c>
      <c r="B14" s="13">
        <v>124967</v>
      </c>
      <c r="C14" s="13">
        <v>155508</v>
      </c>
      <c r="D14" s="13">
        <v>146588</v>
      </c>
      <c r="E14" s="13">
        <v>109052</v>
      </c>
      <c r="F14" s="13">
        <v>150246</v>
      </c>
      <c r="G14" s="13">
        <v>252567</v>
      </c>
      <c r="H14" s="13">
        <v>120734</v>
      </c>
      <c r="I14" s="13">
        <v>18595</v>
      </c>
      <c r="J14" s="13">
        <v>54774</v>
      </c>
      <c r="K14" s="11">
        <f t="shared" si="4"/>
        <v>1133031</v>
      </c>
      <c r="L14" s="53"/>
    </row>
    <row r="15" spans="1:13" ht="17.25" customHeight="1">
      <c r="A15" s="14" t="s">
        <v>22</v>
      </c>
      <c r="B15" s="13">
        <v>33059</v>
      </c>
      <c r="C15" s="13">
        <v>47753</v>
      </c>
      <c r="D15" s="13">
        <v>44366</v>
      </c>
      <c r="E15" s="13">
        <v>28101</v>
      </c>
      <c r="F15" s="13">
        <v>38572</v>
      </c>
      <c r="G15" s="13">
        <v>48181</v>
      </c>
      <c r="H15" s="13">
        <v>30891</v>
      </c>
      <c r="I15" s="13">
        <v>6975</v>
      </c>
      <c r="J15" s="13">
        <v>16644</v>
      </c>
      <c r="K15" s="11">
        <f t="shared" si="4"/>
        <v>294542</v>
      </c>
    </row>
    <row r="16" spans="1:13" ht="17.25" customHeight="1">
      <c r="A16" s="15" t="s">
        <v>116</v>
      </c>
      <c r="B16" s="13">
        <f>B17+B18+B19</f>
        <v>8854</v>
      </c>
      <c r="C16" s="13">
        <f t="shared" ref="C16:J16" si="5">C17+C18+C19</f>
        <v>12504</v>
      </c>
      <c r="D16" s="13">
        <f t="shared" si="5"/>
        <v>11119</v>
      </c>
      <c r="E16" s="13">
        <f t="shared" si="5"/>
        <v>7380</v>
      </c>
      <c r="F16" s="13">
        <f t="shared" si="5"/>
        <v>10758</v>
      </c>
      <c r="G16" s="13">
        <f t="shared" si="5"/>
        <v>16082</v>
      </c>
      <c r="H16" s="13">
        <f t="shared" si="5"/>
        <v>7919</v>
      </c>
      <c r="I16" s="13">
        <f t="shared" si="5"/>
        <v>2147</v>
      </c>
      <c r="J16" s="13">
        <f t="shared" si="5"/>
        <v>4217</v>
      </c>
      <c r="K16" s="11">
        <f t="shared" si="4"/>
        <v>80980</v>
      </c>
    </row>
    <row r="17" spans="1:12" ht="17.25" customHeight="1">
      <c r="A17" s="14" t="s">
        <v>117</v>
      </c>
      <c r="B17" s="13">
        <v>3356</v>
      </c>
      <c r="C17" s="13">
        <v>4994</v>
      </c>
      <c r="D17" s="13">
        <v>4367</v>
      </c>
      <c r="E17" s="13">
        <v>3059</v>
      </c>
      <c r="F17" s="13">
        <v>4420</v>
      </c>
      <c r="G17" s="13">
        <v>7165</v>
      </c>
      <c r="H17" s="13">
        <v>3540</v>
      </c>
      <c r="I17" s="13">
        <v>921</v>
      </c>
      <c r="J17" s="13">
        <v>1582</v>
      </c>
      <c r="K17" s="11">
        <f t="shared" si="4"/>
        <v>33404</v>
      </c>
    </row>
    <row r="18" spans="1:12" ht="17.25" customHeight="1">
      <c r="A18" s="14" t="s">
        <v>118</v>
      </c>
      <c r="B18" s="13">
        <v>183</v>
      </c>
      <c r="C18" s="13">
        <v>267</v>
      </c>
      <c r="D18" s="13">
        <v>276</v>
      </c>
      <c r="E18" s="13">
        <v>246</v>
      </c>
      <c r="F18" s="13">
        <v>306</v>
      </c>
      <c r="G18" s="13">
        <v>495</v>
      </c>
      <c r="H18" s="13">
        <v>248</v>
      </c>
      <c r="I18" s="13">
        <v>59</v>
      </c>
      <c r="J18" s="13">
        <v>93</v>
      </c>
      <c r="K18" s="11">
        <f t="shared" si="4"/>
        <v>2173</v>
      </c>
    </row>
    <row r="19" spans="1:12" ht="17.25" customHeight="1">
      <c r="A19" s="14" t="s">
        <v>119</v>
      </c>
      <c r="B19" s="13">
        <v>5315</v>
      </c>
      <c r="C19" s="13">
        <v>7243</v>
      </c>
      <c r="D19" s="13">
        <v>6476</v>
      </c>
      <c r="E19" s="13">
        <v>4075</v>
      </c>
      <c r="F19" s="13">
        <v>6032</v>
      </c>
      <c r="G19" s="13">
        <v>8422</v>
      </c>
      <c r="H19" s="13">
        <v>4131</v>
      </c>
      <c r="I19" s="13">
        <v>1167</v>
      </c>
      <c r="J19" s="13">
        <v>2542</v>
      </c>
      <c r="K19" s="11">
        <f t="shared" si="4"/>
        <v>45403</v>
      </c>
    </row>
    <row r="20" spans="1:12" ht="17.25" customHeight="1">
      <c r="A20" s="16" t="s">
        <v>23</v>
      </c>
      <c r="B20" s="11">
        <f>+B21+B22+B23</f>
        <v>189087</v>
      </c>
      <c r="C20" s="11">
        <f t="shared" ref="C20:J20" si="6">+C21+C22+C23</f>
        <v>238147</v>
      </c>
      <c r="D20" s="11">
        <f t="shared" si="6"/>
        <v>263531</v>
      </c>
      <c r="E20" s="11">
        <f t="shared" si="6"/>
        <v>167134</v>
      </c>
      <c r="F20" s="11">
        <f t="shared" si="6"/>
        <v>273037</v>
      </c>
      <c r="G20" s="11">
        <f t="shared" si="6"/>
        <v>473165</v>
      </c>
      <c r="H20" s="11">
        <f t="shared" si="6"/>
        <v>171842</v>
      </c>
      <c r="I20" s="11">
        <f t="shared" si="6"/>
        <v>41495</v>
      </c>
      <c r="J20" s="11">
        <f t="shared" si="6"/>
        <v>94256</v>
      </c>
      <c r="K20" s="11">
        <f t="shared" si="4"/>
        <v>1911694</v>
      </c>
    </row>
    <row r="21" spans="1:12" ht="17.25" customHeight="1">
      <c r="A21" s="12" t="s">
        <v>24</v>
      </c>
      <c r="B21" s="13">
        <v>101805</v>
      </c>
      <c r="C21" s="13">
        <v>139359</v>
      </c>
      <c r="D21" s="13">
        <v>155572</v>
      </c>
      <c r="E21" s="13">
        <v>96995</v>
      </c>
      <c r="F21" s="13">
        <v>156438</v>
      </c>
      <c r="G21" s="13">
        <v>256177</v>
      </c>
      <c r="H21" s="13">
        <v>98632</v>
      </c>
      <c r="I21" s="13">
        <v>25375</v>
      </c>
      <c r="J21" s="13">
        <v>54858</v>
      </c>
      <c r="K21" s="11">
        <f t="shared" si="4"/>
        <v>1085211</v>
      </c>
      <c r="L21" s="53"/>
    </row>
    <row r="22" spans="1:12" ht="17.25" customHeight="1">
      <c r="A22" s="12" t="s">
        <v>25</v>
      </c>
      <c r="B22" s="13">
        <v>70163</v>
      </c>
      <c r="C22" s="13">
        <v>77114</v>
      </c>
      <c r="D22" s="13">
        <v>83997</v>
      </c>
      <c r="E22" s="13">
        <v>57134</v>
      </c>
      <c r="F22" s="13">
        <v>94895</v>
      </c>
      <c r="G22" s="13">
        <v>184314</v>
      </c>
      <c r="H22" s="13">
        <v>58878</v>
      </c>
      <c r="I22" s="13">
        <v>12229</v>
      </c>
      <c r="J22" s="13">
        <v>30303</v>
      </c>
      <c r="K22" s="11">
        <f t="shared" si="4"/>
        <v>669027</v>
      </c>
      <c r="L22" s="53"/>
    </row>
    <row r="23" spans="1:12" ht="17.25" customHeight="1">
      <c r="A23" s="12" t="s">
        <v>26</v>
      </c>
      <c r="B23" s="13">
        <v>17119</v>
      </c>
      <c r="C23" s="13">
        <v>21674</v>
      </c>
      <c r="D23" s="13">
        <v>23962</v>
      </c>
      <c r="E23" s="13">
        <v>13005</v>
      </c>
      <c r="F23" s="13">
        <v>21704</v>
      </c>
      <c r="G23" s="13">
        <v>32674</v>
      </c>
      <c r="H23" s="13">
        <v>14332</v>
      </c>
      <c r="I23" s="13">
        <v>3891</v>
      </c>
      <c r="J23" s="13">
        <v>9095</v>
      </c>
      <c r="K23" s="11">
        <f t="shared" si="4"/>
        <v>157456</v>
      </c>
    </row>
    <row r="24" spans="1:12" ht="17.25" customHeight="1">
      <c r="A24" s="16" t="s">
        <v>27</v>
      </c>
      <c r="B24" s="13">
        <v>44696</v>
      </c>
      <c r="C24" s="13">
        <v>72415</v>
      </c>
      <c r="D24" s="13">
        <v>83700</v>
      </c>
      <c r="E24" s="13">
        <v>51130</v>
      </c>
      <c r="F24" s="13">
        <v>65374</v>
      </c>
      <c r="G24" s="13">
        <v>72098</v>
      </c>
      <c r="H24" s="13">
        <v>35249</v>
      </c>
      <c r="I24" s="13">
        <v>15458</v>
      </c>
      <c r="J24" s="13">
        <v>36425</v>
      </c>
      <c r="K24" s="11">
        <f t="shared" si="4"/>
        <v>476545</v>
      </c>
    </row>
    <row r="25" spans="1:12" ht="17.25" customHeight="1">
      <c r="A25" s="12" t="s">
        <v>28</v>
      </c>
      <c r="B25" s="13">
        <v>28605</v>
      </c>
      <c r="C25" s="13">
        <v>46346</v>
      </c>
      <c r="D25" s="13">
        <v>53568</v>
      </c>
      <c r="E25" s="13">
        <v>32723</v>
      </c>
      <c r="F25" s="13">
        <v>41839</v>
      </c>
      <c r="G25" s="13">
        <v>46143</v>
      </c>
      <c r="H25" s="13">
        <v>22559</v>
      </c>
      <c r="I25" s="13">
        <v>9893</v>
      </c>
      <c r="J25" s="13">
        <v>23312</v>
      </c>
      <c r="K25" s="11">
        <f t="shared" si="4"/>
        <v>304988</v>
      </c>
      <c r="L25" s="53"/>
    </row>
    <row r="26" spans="1:12" ht="17.25" customHeight="1">
      <c r="A26" s="12" t="s">
        <v>29</v>
      </c>
      <c r="B26" s="13">
        <v>16091</v>
      </c>
      <c r="C26" s="13">
        <v>26069</v>
      </c>
      <c r="D26" s="13">
        <v>30132</v>
      </c>
      <c r="E26" s="13">
        <v>18407</v>
      </c>
      <c r="F26" s="13">
        <v>23535</v>
      </c>
      <c r="G26" s="13">
        <v>25955</v>
      </c>
      <c r="H26" s="13">
        <v>12690</v>
      </c>
      <c r="I26" s="13">
        <v>5565</v>
      </c>
      <c r="J26" s="13">
        <v>13113</v>
      </c>
      <c r="K26" s="11">
        <f t="shared" si="4"/>
        <v>171557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8045</v>
      </c>
      <c r="I27" s="11">
        <v>0</v>
      </c>
      <c r="J27" s="11">
        <v>0</v>
      </c>
      <c r="K27" s="11">
        <f t="shared" si="4"/>
        <v>8045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7036.31</v>
      </c>
      <c r="I35" s="19">
        <v>0</v>
      </c>
      <c r="J35" s="19">
        <v>0</v>
      </c>
      <c r="K35" s="23">
        <f>SUM(B35:J35)</f>
        <v>7036.31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1342269.95</v>
      </c>
      <c r="C47" s="22">
        <f t="shared" ref="C47:H47" si="9">+C48+C56</f>
        <v>2065816.2200000002</v>
      </c>
      <c r="D47" s="22">
        <f t="shared" si="9"/>
        <v>2393981.8099999996</v>
      </c>
      <c r="E47" s="22">
        <f t="shared" si="9"/>
        <v>1359082.32</v>
      </c>
      <c r="F47" s="22">
        <f t="shared" si="9"/>
        <v>1884409.8099999998</v>
      </c>
      <c r="G47" s="22">
        <f t="shared" si="9"/>
        <v>2517825.6700000004</v>
      </c>
      <c r="H47" s="22">
        <f t="shared" si="9"/>
        <v>1361652.64</v>
      </c>
      <c r="I47" s="22">
        <f>+I48+I56</f>
        <v>526241.93999999994</v>
      </c>
      <c r="J47" s="22">
        <f>+J48+J56</f>
        <v>758942.92</v>
      </c>
      <c r="K47" s="22">
        <f>SUM(B47:J47)</f>
        <v>14210223.279999999</v>
      </c>
    </row>
    <row r="48" spans="1:11" ht="17.25" customHeight="1">
      <c r="A48" s="16" t="s">
        <v>48</v>
      </c>
      <c r="B48" s="23">
        <f>SUM(B49:B55)</f>
        <v>1326255.56</v>
      </c>
      <c r="C48" s="23">
        <f t="shared" ref="C48:H48" si="10">SUM(C49:C55)</f>
        <v>2044444.9200000002</v>
      </c>
      <c r="D48" s="23">
        <f t="shared" si="10"/>
        <v>2372430.0499999998</v>
      </c>
      <c r="E48" s="23">
        <f t="shared" si="10"/>
        <v>1338956.96</v>
      </c>
      <c r="F48" s="23">
        <f t="shared" si="10"/>
        <v>1864837.88</v>
      </c>
      <c r="G48" s="23">
        <f t="shared" si="10"/>
        <v>2491166.7200000002</v>
      </c>
      <c r="H48" s="23">
        <f t="shared" si="10"/>
        <v>1345148.24</v>
      </c>
      <c r="I48" s="23">
        <f>SUM(I49:I55)</f>
        <v>526241.93999999994</v>
      </c>
      <c r="J48" s="23">
        <f>SUM(J49:J55)</f>
        <v>746575.66</v>
      </c>
      <c r="K48" s="23">
        <f t="shared" ref="K48:K56" si="11">SUM(B48:J48)</f>
        <v>14056057.930000002</v>
      </c>
    </row>
    <row r="49" spans="1:11" ht="17.25" customHeight="1">
      <c r="A49" s="35" t="s">
        <v>49</v>
      </c>
      <c r="B49" s="23">
        <f t="shared" ref="B49:H49" si="12">ROUND(B30*B7,2)</f>
        <v>1326255.56</v>
      </c>
      <c r="C49" s="23">
        <f t="shared" si="12"/>
        <v>2039910.85</v>
      </c>
      <c r="D49" s="23">
        <f t="shared" si="12"/>
        <v>2372430.0499999998</v>
      </c>
      <c r="E49" s="23">
        <f t="shared" si="12"/>
        <v>1338956.96</v>
      </c>
      <c r="F49" s="23">
        <f t="shared" si="12"/>
        <v>1864837.88</v>
      </c>
      <c r="G49" s="23">
        <f t="shared" si="12"/>
        <v>2491166.7200000002</v>
      </c>
      <c r="H49" s="23">
        <f t="shared" si="12"/>
        <v>1338111.93</v>
      </c>
      <c r="I49" s="23">
        <f>ROUND(I30*I7,2)</f>
        <v>526241.93999999994</v>
      </c>
      <c r="J49" s="23">
        <f>ROUND(J30*J7,2)</f>
        <v>746575.66</v>
      </c>
      <c r="K49" s="23">
        <f t="shared" si="11"/>
        <v>14044487.550000001</v>
      </c>
    </row>
    <row r="50" spans="1:11" ht="17.25" customHeight="1">
      <c r="A50" s="35" t="s">
        <v>50</v>
      </c>
      <c r="B50" s="19">
        <v>0</v>
      </c>
      <c r="C50" s="23">
        <f>ROUND(C31*C7,2)</f>
        <v>4534.07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4534.07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7036.31</v>
      </c>
      <c r="I53" s="32">
        <f>+I35</f>
        <v>0</v>
      </c>
      <c r="J53" s="32">
        <f>+J35</f>
        <v>0</v>
      </c>
      <c r="K53" s="23">
        <f t="shared" si="11"/>
        <v>7036.31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-245291.49000000002</v>
      </c>
      <c r="C60" s="36">
        <f t="shared" si="13"/>
        <v>-226830.12</v>
      </c>
      <c r="D60" s="36">
        <f t="shared" si="13"/>
        <v>-225797.24</v>
      </c>
      <c r="E60" s="36">
        <f t="shared" si="13"/>
        <v>-292056.77999999997</v>
      </c>
      <c r="F60" s="36">
        <f t="shared" si="13"/>
        <v>-257493.61000000002</v>
      </c>
      <c r="G60" s="36">
        <f t="shared" si="13"/>
        <v>-298702.41000000003</v>
      </c>
      <c r="H60" s="36">
        <f t="shared" si="13"/>
        <v>-187692.36</v>
      </c>
      <c r="I60" s="36">
        <f t="shared" si="13"/>
        <v>-94054.470000000016</v>
      </c>
      <c r="J60" s="36">
        <f t="shared" si="13"/>
        <v>-79529.77</v>
      </c>
      <c r="K60" s="36">
        <f>SUM(B60:J60)</f>
        <v>-1907448.2499999998</v>
      </c>
    </row>
    <row r="61" spans="1:11" ht="18.75" customHeight="1">
      <c r="A61" s="16" t="s">
        <v>82</v>
      </c>
      <c r="B61" s="36">
        <f t="shared" ref="B61:J61" si="14">B62+B63+B64+B65+B66+B67</f>
        <v>-231114.64</v>
      </c>
      <c r="C61" s="36">
        <f t="shared" si="14"/>
        <v>-206054.49</v>
      </c>
      <c r="D61" s="36">
        <f t="shared" si="14"/>
        <v>-205249.82</v>
      </c>
      <c r="E61" s="36">
        <f t="shared" si="14"/>
        <v>-266220.36</v>
      </c>
      <c r="F61" s="36">
        <f t="shared" si="14"/>
        <v>-238364.32</v>
      </c>
      <c r="G61" s="36">
        <f t="shared" si="14"/>
        <v>-270108.02</v>
      </c>
      <c r="H61" s="36">
        <f t="shared" si="14"/>
        <v>-173703</v>
      </c>
      <c r="I61" s="36">
        <f t="shared" si="14"/>
        <v>-32013</v>
      </c>
      <c r="J61" s="36">
        <f t="shared" si="14"/>
        <v>-55806</v>
      </c>
      <c r="K61" s="36">
        <f t="shared" ref="K61:K94" si="15">SUM(B61:J61)</f>
        <v>-1678633.65</v>
      </c>
    </row>
    <row r="62" spans="1:11" ht="18.75" customHeight="1">
      <c r="A62" s="12" t="s">
        <v>83</v>
      </c>
      <c r="B62" s="36">
        <f>-ROUND(B9*$D$3,2)</f>
        <v>-141408</v>
      </c>
      <c r="C62" s="36">
        <f t="shared" ref="C62:J62" si="16">-ROUND(C9*$D$3,2)</f>
        <v>-196284</v>
      </c>
      <c r="D62" s="36">
        <f t="shared" si="16"/>
        <v>-172002</v>
      </c>
      <c r="E62" s="36">
        <f t="shared" si="16"/>
        <v>-124788</v>
      </c>
      <c r="F62" s="36">
        <f t="shared" si="16"/>
        <v>-154029</v>
      </c>
      <c r="G62" s="36">
        <f t="shared" si="16"/>
        <v>-183462</v>
      </c>
      <c r="H62" s="36">
        <f t="shared" si="16"/>
        <v>-173703</v>
      </c>
      <c r="I62" s="36">
        <f t="shared" si="16"/>
        <v>-32013</v>
      </c>
      <c r="J62" s="36">
        <f t="shared" si="16"/>
        <v>-55806</v>
      </c>
      <c r="K62" s="36">
        <f t="shared" si="15"/>
        <v>-1233495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-12</v>
      </c>
      <c r="C64" s="36">
        <v>-3</v>
      </c>
      <c r="D64" s="36">
        <v>0</v>
      </c>
      <c r="E64" s="36">
        <v>-12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-27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-89694.64</v>
      </c>
      <c r="C66" s="48">
        <v>-9767.49</v>
      </c>
      <c r="D66" s="48">
        <v>-33247.82</v>
      </c>
      <c r="E66" s="48">
        <v>-141420.35999999999</v>
      </c>
      <c r="F66" s="48">
        <v>-84335.32</v>
      </c>
      <c r="G66" s="48">
        <v>-86646.02</v>
      </c>
      <c r="H66" s="19">
        <v>0</v>
      </c>
      <c r="I66" s="19">
        <v>0</v>
      </c>
      <c r="J66" s="19">
        <v>0</v>
      </c>
      <c r="K66" s="36">
        <f t="shared" si="15"/>
        <v>-445111.65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-25836.42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-43338.390000000007</v>
      </c>
      <c r="J68" s="36">
        <f t="shared" si="17"/>
        <v>-23723.77</v>
      </c>
      <c r="K68" s="36">
        <f t="shared" si="15"/>
        <v>-210111.52000000002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-11280.38</v>
      </c>
      <c r="F92" s="19">
        <v>0</v>
      </c>
      <c r="G92" s="19">
        <v>0</v>
      </c>
      <c r="H92" s="19">
        <v>0</v>
      </c>
      <c r="I92" s="49">
        <v>-6630.65</v>
      </c>
      <c r="J92" s="49">
        <v>-13585.08</v>
      </c>
      <c r="K92" s="49">
        <f t="shared" si="15"/>
        <v>-31496.11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9">
        <v>-18703.080000000002</v>
      </c>
      <c r="J94" s="19">
        <v>0</v>
      </c>
      <c r="K94" s="49">
        <f t="shared" si="15"/>
        <v>-18703.080000000002</v>
      </c>
      <c r="L94" s="57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1096978.4599999997</v>
      </c>
      <c r="C97" s="24">
        <f t="shared" si="19"/>
        <v>1838986.1000000003</v>
      </c>
      <c r="D97" s="24">
        <f t="shared" si="19"/>
        <v>2168184.5699999998</v>
      </c>
      <c r="E97" s="24">
        <f t="shared" si="19"/>
        <v>1067025.54</v>
      </c>
      <c r="F97" s="24">
        <f t="shared" si="19"/>
        <v>1626916.1999999997</v>
      </c>
      <c r="G97" s="24">
        <f t="shared" si="19"/>
        <v>2219123.2600000002</v>
      </c>
      <c r="H97" s="24">
        <f t="shared" si="19"/>
        <v>1173960.2799999998</v>
      </c>
      <c r="I97" s="24">
        <f>+I98+I99</f>
        <v>432187.46999999991</v>
      </c>
      <c r="J97" s="24">
        <f>+J98+J99</f>
        <v>667045.89</v>
      </c>
      <c r="K97" s="49">
        <f t="shared" si="18"/>
        <v>12290407.77</v>
      </c>
      <c r="L97" s="55"/>
    </row>
    <row r="98" spans="1:13" ht="18.75" customHeight="1">
      <c r="A98" s="16" t="s">
        <v>90</v>
      </c>
      <c r="B98" s="24">
        <f t="shared" ref="B98:J98" si="20">+B48+B61+B68+B94</f>
        <v>1080964.0699999998</v>
      </c>
      <c r="C98" s="24">
        <f t="shared" si="20"/>
        <v>1817614.8000000003</v>
      </c>
      <c r="D98" s="24">
        <f t="shared" si="20"/>
        <v>2146632.81</v>
      </c>
      <c r="E98" s="24">
        <f t="shared" si="20"/>
        <v>1046900.18</v>
      </c>
      <c r="F98" s="24">
        <f t="shared" si="20"/>
        <v>1607344.2699999998</v>
      </c>
      <c r="G98" s="24">
        <f t="shared" si="20"/>
        <v>2192464.31</v>
      </c>
      <c r="H98" s="24">
        <f t="shared" si="20"/>
        <v>1157455.8799999999</v>
      </c>
      <c r="I98" s="24">
        <f t="shared" si="20"/>
        <v>432187.46999999991</v>
      </c>
      <c r="J98" s="24">
        <f t="shared" si="20"/>
        <v>667045.89</v>
      </c>
      <c r="K98" s="49">
        <f t="shared" si="18"/>
        <v>12148609.680000002</v>
      </c>
      <c r="L98" s="55"/>
    </row>
    <row r="99" spans="1:13" ht="18" customHeight="1">
      <c r="A99" s="16" t="s">
        <v>123</v>
      </c>
      <c r="B99" s="24">
        <f t="shared" ref="B99:J99" si="21">IF(+B56+B95+B100&lt;0,0,(B56+B95+B100))</f>
        <v>16014.39</v>
      </c>
      <c r="C99" s="24">
        <f>IF(+C56+C95+C100&lt;0,0,(C56+C95+C100))</f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19">
        <f t="shared" si="21"/>
        <v>0</v>
      </c>
      <c r="K99" s="49">
        <f t="shared" si="18"/>
        <v>141798.09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-121268.92</v>
      </c>
      <c r="K100" s="49">
        <f t="shared" si="18"/>
        <v>-121268.92</v>
      </c>
      <c r="M100" s="59"/>
    </row>
    <row r="101" spans="1:13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-108901.66</v>
      </c>
      <c r="K101" s="49">
        <f t="shared" si="18"/>
        <v>-108901.66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12290407.760000005</v>
      </c>
      <c r="L105" s="55"/>
    </row>
    <row r="106" spans="1:13" ht="18.75" customHeight="1">
      <c r="A106" s="26" t="s">
        <v>78</v>
      </c>
      <c r="B106" s="27">
        <v>136467.32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136467.32</v>
      </c>
    </row>
    <row r="107" spans="1:13" ht="18.75" customHeight="1">
      <c r="A107" s="26" t="s">
        <v>79</v>
      </c>
      <c r="B107" s="27">
        <v>960511.14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960511.14</v>
      </c>
    </row>
    <row r="108" spans="1:13" ht="18.75" customHeight="1">
      <c r="A108" s="26" t="s">
        <v>80</v>
      </c>
      <c r="B108" s="41">
        <v>0</v>
      </c>
      <c r="C108" s="27">
        <f>+C97</f>
        <v>1838986.1000000003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1838986.1000000003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2168184.5699999998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2168184.5699999998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1067025.54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1067025.54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200116.57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200116.57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281478.27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281478.27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421343.16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421343.16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723978.2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723978.2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653797.38</v>
      </c>
      <c r="H115" s="41">
        <v>0</v>
      </c>
      <c r="I115" s="41">
        <v>0</v>
      </c>
      <c r="J115" s="41">
        <v>0</v>
      </c>
      <c r="K115" s="42">
        <f t="shared" si="22"/>
        <v>653797.38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52165.1</v>
      </c>
      <c r="H116" s="41">
        <v>0</v>
      </c>
      <c r="I116" s="41">
        <v>0</v>
      </c>
      <c r="J116" s="41">
        <v>0</v>
      </c>
      <c r="K116" s="42">
        <f t="shared" si="22"/>
        <v>52165.1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346889.47</v>
      </c>
      <c r="H117" s="41">
        <v>0</v>
      </c>
      <c r="I117" s="41">
        <v>0</v>
      </c>
      <c r="J117" s="41">
        <v>0</v>
      </c>
      <c r="K117" s="42">
        <f t="shared" si="22"/>
        <v>346889.47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315147.21000000002</v>
      </c>
      <c r="H118" s="41">
        <v>0</v>
      </c>
      <c r="I118" s="41">
        <v>0</v>
      </c>
      <c r="J118" s="41">
        <v>0</v>
      </c>
      <c r="K118" s="42">
        <f t="shared" si="22"/>
        <v>315147.21000000002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851124.09</v>
      </c>
      <c r="H119" s="41">
        <v>0</v>
      </c>
      <c r="I119" s="41">
        <v>0</v>
      </c>
      <c r="J119" s="41">
        <v>0</v>
      </c>
      <c r="K119" s="42">
        <f t="shared" si="22"/>
        <v>851124.09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427929.55</v>
      </c>
      <c r="I120" s="41">
        <v>0</v>
      </c>
      <c r="J120" s="41">
        <v>0</v>
      </c>
      <c r="K120" s="42">
        <f t="shared" si="22"/>
        <v>427929.55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746030.73</v>
      </c>
      <c r="I121" s="41">
        <v>0</v>
      </c>
      <c r="J121" s="41">
        <v>0</v>
      </c>
      <c r="K121" s="42">
        <f t="shared" si="22"/>
        <v>746030.73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432187.47</v>
      </c>
      <c r="J122" s="41">
        <v>0</v>
      </c>
      <c r="K122" s="42">
        <f t="shared" si="22"/>
        <v>432187.47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667045.89</v>
      </c>
      <c r="K123" s="45">
        <f t="shared" si="22"/>
        <v>667045.89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7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2014-06-03T17:28:14Z</dcterms:modified>
</cp:coreProperties>
</file>