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CONCESSÃO'!$A$1:$K$123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B9" i="8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K9" s="1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K57"/>
  <c r="K58"/>
  <c r="B62"/>
  <c r="B61" s="1"/>
  <c r="C62"/>
  <c r="C61" s="1"/>
  <c r="C60" s="1"/>
  <c r="D62"/>
  <c r="D61" s="1"/>
  <c r="D60" s="1"/>
  <c r="E62"/>
  <c r="E61" s="1"/>
  <c r="E60" s="1"/>
  <c r="F62"/>
  <c r="F61" s="1"/>
  <c r="F60" s="1"/>
  <c r="G62"/>
  <c r="G61" s="1"/>
  <c r="G60" s="1"/>
  <c r="H62"/>
  <c r="H61" s="1"/>
  <c r="H60" s="1"/>
  <c r="I62"/>
  <c r="I61" s="1"/>
  <c r="I60" s="1"/>
  <c r="J62"/>
  <c r="J61" s="1"/>
  <c r="J60" s="1"/>
  <c r="K62"/>
  <c r="K63"/>
  <c r="K64"/>
  <c r="K66"/>
  <c r="B68"/>
  <c r="C68"/>
  <c r="D68"/>
  <c r="E68"/>
  <c r="F68"/>
  <c r="G68"/>
  <c r="H68"/>
  <c r="I68"/>
  <c r="J68"/>
  <c r="K68" s="1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6"/>
  <c r="B99"/>
  <c r="C99"/>
  <c r="D99"/>
  <c r="E99"/>
  <c r="F99"/>
  <c r="G99"/>
  <c r="H99"/>
  <c r="I99"/>
  <c r="J99"/>
  <c r="K99"/>
  <c r="K100"/>
  <c r="J101"/>
  <c r="K101" s="1"/>
  <c r="K106"/>
  <c r="K107"/>
  <c r="K111"/>
  <c r="K112"/>
  <c r="K113"/>
  <c r="K114"/>
  <c r="K115"/>
  <c r="K116"/>
  <c r="K117"/>
  <c r="K118"/>
  <c r="K119"/>
  <c r="K120"/>
  <c r="K121"/>
  <c r="K122"/>
  <c r="K123"/>
  <c r="H98" l="1"/>
  <c r="H97" s="1"/>
  <c r="H47"/>
  <c r="F98"/>
  <c r="F97" s="1"/>
  <c r="F47"/>
  <c r="D98"/>
  <c r="D97" s="1"/>
  <c r="D109" s="1"/>
  <c r="K109" s="1"/>
  <c r="D47"/>
  <c r="B7"/>
  <c r="B49" s="1"/>
  <c r="B60"/>
  <c r="K60" s="1"/>
  <c r="K61"/>
  <c r="I47"/>
  <c r="I98"/>
  <c r="I97" s="1"/>
  <c r="G47"/>
  <c r="G98"/>
  <c r="G97" s="1"/>
  <c r="E47"/>
  <c r="E98"/>
  <c r="E97" s="1"/>
  <c r="E110" s="1"/>
  <c r="K110" s="1"/>
  <c r="C49"/>
  <c r="C50"/>
  <c r="K50" s="1"/>
  <c r="J8"/>
  <c r="J7" s="1"/>
  <c r="J49" s="1"/>
  <c r="J48" s="1"/>
  <c r="K8" l="1"/>
  <c r="K7" s="1"/>
  <c r="J98"/>
  <c r="J97" s="1"/>
  <c r="J124" s="1"/>
  <c r="J47"/>
  <c r="K49"/>
  <c r="B48"/>
  <c r="C48"/>
  <c r="C47" l="1"/>
  <c r="C98"/>
  <c r="C97" s="1"/>
  <c r="C108" s="1"/>
  <c r="K108" s="1"/>
  <c r="K105" s="1"/>
  <c r="K48"/>
  <c r="B98"/>
  <c r="B47"/>
  <c r="K47" s="1"/>
  <c r="B97" l="1"/>
  <c r="K97" s="1"/>
  <c r="K98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<sst xmlns="http://schemas.openxmlformats.org/spreadsheetml/2006/main" count="127" uniqueCount="127">
  <si>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</si>
  <si>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</si>
  <si>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</si>
  <si>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</si>
  <si>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</si>
  <si>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</si>
  <si>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</si>
  <si>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</si>
  <si>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</si>
  <si>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</si>
  <si>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</si>
  <si>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</si>
  <si>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</si>
  <si>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</si>
  <si>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</si>
  <si>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</si>
  <si>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</si>
  <si>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</si>
  <si>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</si>
  <si>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</si>
  <si>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</si>
  <si>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</si>
  <si>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</si>
  <si>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</si>
  <si>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</si>
  <si>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</si>
  <si>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</si>
  <si>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</si>
  <si>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</si>
  <si>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</si>
  <si>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</si>
  <si>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</si>
  <si>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</si>
  <si>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</si>
  <si>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</si>
  <si>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</si>
  <si>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</si>
  <si>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</si>
  <si>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</si>
  <si>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</si>
  <si>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</si>
  <si>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</si>
  <si>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</si>
  <si>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</si>
  <si>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</si>
  <si>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</si>
  <si>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</si>
  <si>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</si>
  <si>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</si>
  <si>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</si>
  <si>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</si>
  <si>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</si>
  <si>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</si>
  <si>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</si>
  <si>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</si>
  <si>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</si>
  <si>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</si>
  <si>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</si>
  <si>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</si>
  <si>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</si>
  <si>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</si>
  <si>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</si>
  <si>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</si>
  <si>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</si>
  <si>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</si>
  <si>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</si>
  <si>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</si>
  <si>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</si>
  <si>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</si>
  <si>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</si>
  <si>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</si>
  <si>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</si>
  <si>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</si>
  <si>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</si>
  <si>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</si>
  <si>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</si>
  <si>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</si>
  <si>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</si>
  <si>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</si>
  <si>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</si>
  <si>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</si>
  <si>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</si>
  <si>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</si>
  <si>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</si>
  <si>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</si>
  <si>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</si>
  <si>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</si>
  <si>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</si>
  <si>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</si>
  <si>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</si>
  <si>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</si>
  <si>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</si>
  <si>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</si>
  <si>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</si>
  <si>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</si>
  <si>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</si>
  <si>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</si>
  <si>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</si>
  <si>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</si>
  <si>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</si>
  <si>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</si>
  <si>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</si>
  <si>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</si>
  <si>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</si>
  <si>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</si>
  <si>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</si>
  <si>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</si>
  <si>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</si>
  <si>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</si>
  <si>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</si>
  <si>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</si>
  <si>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</si>
  <si>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</si>
  <si>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</si>
  <si>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</si>
  <si>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</si>
  <si>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</si>
  <si>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</si>
  <si>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</si>
  <si>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</si>
  <si>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</si>
  <si>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</si>
  <si>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6.1.3. Bilhete Único sem Cadastro</t>
  </si>
  <si>
    <t xml:space="preserve">6.4. Revisão de Remuneração pelo Serviço Atende </t>
  </si>
  <si>
    <t>7.2. Pelo Serviço Atende (5.2 + 6.4 )</t>
  </si>
  <si>
    <t>7.2.2 Ajuste para o dia seguinte (5.2 + 7.2.1)</t>
  </si>
  <si>
    <t>OPERAÇÃO 27/05/14 - VENCIMENTO 03/06/14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</si>
</sst>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6" fillId="0" borderId="0" xfId="0" quotePrefix="1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5.625" style="1" bestFit="1" customWidth="1"/>
    <col min="13" max="13" width="10.125" style="1" bestFit="1" customWidth="1"/>
    <col min="14" max="16384" width="9" style="1"/>
  </cols>
  <sheetData>
    <row r="1" spans="1:13" ht="21">
      <c r="A1" s="62" t="s">
        <v>86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ht="21">
      <c r="A2" s="63" t="s">
        <v>126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4" t="s">
        <v>15</v>
      </c>
      <c r="B4" s="66" t="s">
        <v>114</v>
      </c>
      <c r="C4" s="67"/>
      <c r="D4" s="67"/>
      <c r="E4" s="67"/>
      <c r="F4" s="67"/>
      <c r="G4" s="67"/>
      <c r="H4" s="67"/>
      <c r="I4" s="67"/>
      <c r="J4" s="68"/>
      <c r="K4" s="65" t="s">
        <v>16</v>
      </c>
    </row>
    <row r="5" spans="1:13" ht="38.25">
      <c r="A5" s="64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69" t="s">
        <v>113</v>
      </c>
      <c r="J5" s="69" t="s">
        <v>112</v>
      </c>
      <c r="K5" s="64"/>
    </row>
    <row r="6" spans="1:13" ht="18.75" customHeight="1">
      <c r="A6" s="64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0"/>
      <c r="J6" s="70"/>
      <c r="K6" s="64"/>
    </row>
    <row r="7" spans="1:13" ht="17.25" customHeight="1">
      <c r="A7" s="8" t="s">
        <v>30</v>
      </c>
      <c r="B7" s="9">
        <f t="shared" ref="B7:K7" si="0">+B8+B20+B24+B27</f>
        <v>586355</v>
      </c>
      <c r="C7" s="9">
        <f t="shared" si="0"/>
        <v>795857</v>
      </c>
      <c r="D7" s="9">
        <f t="shared" si="0"/>
        <v>803800</v>
      </c>
      <c r="E7" s="9">
        <f t="shared" si="0"/>
        <v>543956</v>
      </c>
      <c r="F7" s="9">
        <f t="shared" si="0"/>
        <v>770203</v>
      </c>
      <c r="G7" s="9">
        <f t="shared" si="0"/>
        <v>1210457</v>
      </c>
      <c r="H7" s="9">
        <f t="shared" si="0"/>
        <v>562022</v>
      </c>
      <c r="I7" s="9">
        <f t="shared" si="0"/>
        <v>122542</v>
      </c>
      <c r="J7" s="9">
        <f t="shared" si="0"/>
        <v>298973</v>
      </c>
      <c r="K7" s="9">
        <f t="shared" si="0"/>
        <v>5694165</v>
      </c>
      <c r="L7" s="53"/>
    </row>
    <row r="8" spans="1:13" ht="17.25" customHeight="1">
      <c r="A8" s="10" t="s">
        <v>121</v>
      </c>
      <c r="B8" s="11">
        <f>B9+B12+B16</f>
        <v>352205</v>
      </c>
      <c r="C8" s="11">
        <f t="shared" ref="C8:J8" si="1">C9+C12+C16</f>
        <v>484829</v>
      </c>
      <c r="D8" s="11">
        <f t="shared" si="1"/>
        <v>460017</v>
      </c>
      <c r="E8" s="11">
        <f t="shared" si="1"/>
        <v>324508</v>
      </c>
      <c r="F8" s="11">
        <f t="shared" si="1"/>
        <v>435065</v>
      </c>
      <c r="G8" s="11">
        <f t="shared" si="1"/>
        <v>661614</v>
      </c>
      <c r="H8" s="11">
        <f t="shared" si="1"/>
        <v>347852</v>
      </c>
      <c r="I8" s="11">
        <f t="shared" si="1"/>
        <v>66864</v>
      </c>
      <c r="J8" s="11">
        <f t="shared" si="1"/>
        <v>169142</v>
      </c>
      <c r="K8" s="11">
        <f>SUM(B8:J8)</f>
        <v>3302096</v>
      </c>
    </row>
    <row r="9" spans="1:13" ht="17.25" customHeight="1">
      <c r="A9" s="15" t="s">
        <v>17</v>
      </c>
      <c r="B9" s="13">
        <f>+B10+B11</f>
        <v>47740</v>
      </c>
      <c r="C9" s="13">
        <f t="shared" ref="C9:J9" si="2">+C10+C11</f>
        <v>67380</v>
      </c>
      <c r="D9" s="13">
        <f t="shared" si="2"/>
        <v>58971</v>
      </c>
      <c r="E9" s="13">
        <f t="shared" si="2"/>
        <v>42783</v>
      </c>
      <c r="F9" s="13">
        <f t="shared" si="2"/>
        <v>51220</v>
      </c>
      <c r="G9" s="13">
        <f t="shared" si="2"/>
        <v>62542</v>
      </c>
      <c r="H9" s="13">
        <f t="shared" si="2"/>
        <v>58450</v>
      </c>
      <c r="I9" s="13">
        <f t="shared" si="2"/>
        <v>10539</v>
      </c>
      <c r="J9" s="13">
        <f t="shared" si="2"/>
        <v>18996</v>
      </c>
      <c r="K9" s="11">
        <f>SUM(B9:J9)</f>
        <v>418621</v>
      </c>
    </row>
    <row r="10" spans="1:13" ht="17.25" customHeight="1">
      <c r="A10" s="30" t="s">
        <v>18</v>
      </c>
      <c r="B10" s="13">
        <v>47740</v>
      </c>
      <c r="C10" s="13">
        <v>67380</v>
      </c>
      <c r="D10" s="13">
        <v>58971</v>
      </c>
      <c r="E10" s="13">
        <v>42783</v>
      </c>
      <c r="F10" s="13">
        <v>51220</v>
      </c>
      <c r="G10" s="13">
        <v>62542</v>
      </c>
      <c r="H10" s="13">
        <v>58450</v>
      </c>
      <c r="I10" s="13">
        <v>10539</v>
      </c>
      <c r="J10" s="13">
        <v>18996</v>
      </c>
      <c r="K10" s="11">
        <f>SUM(B10:J10)</f>
        <v>418621</v>
      </c>
    </row>
    <row r="11" spans="1:13" ht="17.25" customHeight="1">
      <c r="A11" s="30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295680</v>
      </c>
      <c r="C12" s="17">
        <f t="shared" si="3"/>
        <v>404959</v>
      </c>
      <c r="D12" s="17">
        <f t="shared" si="3"/>
        <v>390136</v>
      </c>
      <c r="E12" s="17">
        <f t="shared" si="3"/>
        <v>274336</v>
      </c>
      <c r="F12" s="17">
        <f t="shared" si="3"/>
        <v>373334</v>
      </c>
      <c r="G12" s="17">
        <f t="shared" si="3"/>
        <v>583165</v>
      </c>
      <c r="H12" s="17">
        <f t="shared" si="3"/>
        <v>281601</v>
      </c>
      <c r="I12" s="17">
        <f t="shared" si="3"/>
        <v>54268</v>
      </c>
      <c r="J12" s="17">
        <f t="shared" si="3"/>
        <v>145923</v>
      </c>
      <c r="K12" s="11">
        <f t="shared" ref="K12:K27" si="4">SUM(B12:J12)</f>
        <v>2803402</v>
      </c>
    </row>
    <row r="13" spans="1:13" ht="17.25" customHeight="1">
      <c r="A13" s="14" t="s">
        <v>20</v>
      </c>
      <c r="B13" s="13">
        <v>136875</v>
      </c>
      <c r="C13" s="13">
        <v>198275</v>
      </c>
      <c r="D13" s="13">
        <v>197992</v>
      </c>
      <c r="E13" s="13">
        <v>136290</v>
      </c>
      <c r="F13" s="13">
        <v>184249</v>
      </c>
      <c r="G13" s="13">
        <v>279343</v>
      </c>
      <c r="H13" s="13">
        <v>129943</v>
      </c>
      <c r="I13" s="13">
        <v>29088</v>
      </c>
      <c r="J13" s="13">
        <v>73495</v>
      </c>
      <c r="K13" s="11">
        <f t="shared" si="4"/>
        <v>1365550</v>
      </c>
      <c r="L13" s="53"/>
      <c r="M13" s="54"/>
    </row>
    <row r="14" spans="1:13" ht="17.25" customHeight="1">
      <c r="A14" s="14" t="s">
        <v>21</v>
      </c>
      <c r="B14" s="13">
        <v>125614</v>
      </c>
      <c r="C14" s="13">
        <v>157567</v>
      </c>
      <c r="D14" s="13">
        <v>146880</v>
      </c>
      <c r="E14" s="13">
        <v>109314</v>
      </c>
      <c r="F14" s="13">
        <v>150164</v>
      </c>
      <c r="G14" s="13">
        <v>253650</v>
      </c>
      <c r="H14" s="13">
        <v>120632</v>
      </c>
      <c r="I14" s="13">
        <v>18334</v>
      </c>
      <c r="J14" s="13">
        <v>55288</v>
      </c>
      <c r="K14" s="11">
        <f t="shared" si="4"/>
        <v>1137443</v>
      </c>
      <c r="L14" s="53"/>
    </row>
    <row r="15" spans="1:13" ht="17.25" customHeight="1">
      <c r="A15" s="14" t="s">
        <v>22</v>
      </c>
      <c r="B15" s="13">
        <v>33191</v>
      </c>
      <c r="C15" s="13">
        <v>49117</v>
      </c>
      <c r="D15" s="13">
        <v>45264</v>
      </c>
      <c r="E15" s="13">
        <v>28732</v>
      </c>
      <c r="F15" s="13">
        <v>38921</v>
      </c>
      <c r="G15" s="13">
        <v>50172</v>
      </c>
      <c r="H15" s="13">
        <v>31026</v>
      </c>
      <c r="I15" s="13">
        <v>6846</v>
      </c>
      <c r="J15" s="13">
        <v>17140</v>
      </c>
      <c r="K15" s="11">
        <f t="shared" si="4"/>
        <v>300409</v>
      </c>
    </row>
    <row r="16" spans="1:13" ht="17.25" customHeight="1">
      <c r="A16" s="15" t="s">
        <v>117</v>
      </c>
      <c r="B16" s="13">
        <f>B17+B18+B19</f>
        <v>8785</v>
      </c>
      <c r="C16" s="13">
        <f t="shared" ref="C16:J16" si="5">C17+C18+C19</f>
        <v>12490</v>
      </c>
      <c r="D16" s="13">
        <f t="shared" si="5"/>
        <v>10910</v>
      </c>
      <c r="E16" s="13">
        <f t="shared" si="5"/>
        <v>7389</v>
      </c>
      <c r="F16" s="13">
        <f t="shared" si="5"/>
        <v>10511</v>
      </c>
      <c r="G16" s="13">
        <f t="shared" si="5"/>
        <v>15907</v>
      </c>
      <c r="H16" s="13">
        <f t="shared" si="5"/>
        <v>7801</v>
      </c>
      <c r="I16" s="13">
        <f t="shared" si="5"/>
        <v>2057</v>
      </c>
      <c r="J16" s="13">
        <f t="shared" si="5"/>
        <v>4223</v>
      </c>
      <c r="K16" s="11">
        <f t="shared" si="4"/>
        <v>80073</v>
      </c>
    </row>
    <row r="17" spans="1:12" ht="17.25" customHeight="1">
      <c r="A17" s="14" t="s">
        <v>118</v>
      </c>
      <c r="B17" s="13">
        <v>3323</v>
      </c>
      <c r="C17" s="13">
        <v>4916</v>
      </c>
      <c r="D17" s="13">
        <v>4206</v>
      </c>
      <c r="E17" s="13">
        <v>3107</v>
      </c>
      <c r="F17" s="13">
        <v>4369</v>
      </c>
      <c r="G17" s="13">
        <v>6939</v>
      </c>
      <c r="H17" s="13">
        <v>3565</v>
      </c>
      <c r="I17" s="13">
        <v>874</v>
      </c>
      <c r="J17" s="13">
        <v>1649</v>
      </c>
      <c r="K17" s="11">
        <f t="shared" si="4"/>
        <v>32948</v>
      </c>
    </row>
    <row r="18" spans="1:12" ht="17.25" customHeight="1">
      <c r="A18" s="14" t="s">
        <v>119</v>
      </c>
      <c r="B18" s="13">
        <v>184</v>
      </c>
      <c r="C18" s="13">
        <v>233</v>
      </c>
      <c r="D18" s="13">
        <v>295</v>
      </c>
      <c r="E18" s="13">
        <v>242</v>
      </c>
      <c r="F18" s="13">
        <v>315</v>
      </c>
      <c r="G18" s="13">
        <v>489</v>
      </c>
      <c r="H18" s="13">
        <v>280</v>
      </c>
      <c r="I18" s="13">
        <v>54</v>
      </c>
      <c r="J18" s="13">
        <v>100</v>
      </c>
      <c r="K18" s="11">
        <f t="shared" si="4"/>
        <v>2192</v>
      </c>
    </row>
    <row r="19" spans="1:12" ht="17.25" customHeight="1">
      <c r="A19" s="14" t="s">
        <v>120</v>
      </c>
      <c r="B19" s="13">
        <v>5278</v>
      </c>
      <c r="C19" s="13">
        <v>7341</v>
      </c>
      <c r="D19" s="13">
        <v>6409</v>
      </c>
      <c r="E19" s="13">
        <v>4040</v>
      </c>
      <c r="F19" s="13">
        <v>5827</v>
      </c>
      <c r="G19" s="13">
        <v>8479</v>
      </c>
      <c r="H19" s="13">
        <v>3956</v>
      </c>
      <c r="I19" s="13">
        <v>1129</v>
      </c>
      <c r="J19" s="13">
        <v>2474</v>
      </c>
      <c r="K19" s="11">
        <f t="shared" si="4"/>
        <v>44933</v>
      </c>
    </row>
    <row r="20" spans="1:12" ht="17.25" customHeight="1">
      <c r="A20" s="16" t="s">
        <v>23</v>
      </c>
      <c r="B20" s="11">
        <f>+B21+B22+B23</f>
        <v>189781</v>
      </c>
      <c r="C20" s="11">
        <f t="shared" ref="C20:J20" si="6">+C21+C22+C23</f>
        <v>238850</v>
      </c>
      <c r="D20" s="11">
        <f t="shared" si="6"/>
        <v>261501</v>
      </c>
      <c r="E20" s="11">
        <f t="shared" si="6"/>
        <v>168401</v>
      </c>
      <c r="F20" s="11">
        <f t="shared" si="6"/>
        <v>272278</v>
      </c>
      <c r="G20" s="11">
        <f t="shared" si="6"/>
        <v>476176</v>
      </c>
      <c r="H20" s="11">
        <f t="shared" si="6"/>
        <v>170941</v>
      </c>
      <c r="I20" s="11">
        <f t="shared" si="6"/>
        <v>40676</v>
      </c>
      <c r="J20" s="11">
        <f t="shared" si="6"/>
        <v>94694</v>
      </c>
      <c r="K20" s="11">
        <f t="shared" si="4"/>
        <v>1913298</v>
      </c>
    </row>
    <row r="21" spans="1:12" ht="17.25" customHeight="1">
      <c r="A21" s="12" t="s">
        <v>24</v>
      </c>
      <c r="B21" s="13">
        <v>101908</v>
      </c>
      <c r="C21" s="13">
        <v>139573</v>
      </c>
      <c r="D21" s="13">
        <v>154873</v>
      </c>
      <c r="E21" s="13">
        <v>97804</v>
      </c>
      <c r="F21" s="13">
        <v>155278</v>
      </c>
      <c r="G21" s="13">
        <v>256284</v>
      </c>
      <c r="H21" s="13">
        <v>97386</v>
      </c>
      <c r="I21" s="13">
        <v>24866</v>
      </c>
      <c r="J21" s="13">
        <v>54664</v>
      </c>
      <c r="K21" s="11">
        <f t="shared" si="4"/>
        <v>1082636</v>
      </c>
      <c r="L21" s="53"/>
    </row>
    <row r="22" spans="1:12" ht="17.25" customHeight="1">
      <c r="A22" s="12" t="s">
        <v>25</v>
      </c>
      <c r="B22" s="13">
        <v>70690</v>
      </c>
      <c r="C22" s="13">
        <v>77266</v>
      </c>
      <c r="D22" s="13">
        <v>82706</v>
      </c>
      <c r="E22" s="13">
        <v>57206</v>
      </c>
      <c r="F22" s="13">
        <v>95132</v>
      </c>
      <c r="G22" s="13">
        <v>185865</v>
      </c>
      <c r="H22" s="13">
        <v>59320</v>
      </c>
      <c r="I22" s="13">
        <v>11973</v>
      </c>
      <c r="J22" s="13">
        <v>30774</v>
      </c>
      <c r="K22" s="11">
        <f t="shared" si="4"/>
        <v>670932</v>
      </c>
      <c r="L22" s="53"/>
    </row>
    <row r="23" spans="1:12" ht="17.25" customHeight="1">
      <c r="A23" s="12" t="s">
        <v>26</v>
      </c>
      <c r="B23" s="13">
        <v>17183</v>
      </c>
      <c r="C23" s="13">
        <v>22011</v>
      </c>
      <c r="D23" s="13">
        <v>23922</v>
      </c>
      <c r="E23" s="13">
        <v>13391</v>
      </c>
      <c r="F23" s="13">
        <v>21868</v>
      </c>
      <c r="G23" s="13">
        <v>34027</v>
      </c>
      <c r="H23" s="13">
        <v>14235</v>
      </c>
      <c r="I23" s="13">
        <v>3837</v>
      </c>
      <c r="J23" s="13">
        <v>9256</v>
      </c>
      <c r="K23" s="11">
        <f t="shared" si="4"/>
        <v>159730</v>
      </c>
    </row>
    <row r="24" spans="1:12" ht="17.25" customHeight="1">
      <c r="A24" s="16" t="s">
        <v>27</v>
      </c>
      <c r="B24" s="13">
        <v>44369</v>
      </c>
      <c r="C24" s="13">
        <v>72178</v>
      </c>
      <c r="D24" s="13">
        <v>82282</v>
      </c>
      <c r="E24" s="13">
        <v>51047</v>
      </c>
      <c r="F24" s="13">
        <v>62860</v>
      </c>
      <c r="G24" s="13">
        <v>72667</v>
      </c>
      <c r="H24" s="13">
        <v>35319</v>
      </c>
      <c r="I24" s="13">
        <v>15002</v>
      </c>
      <c r="J24" s="13">
        <v>35137</v>
      </c>
      <c r="K24" s="11">
        <f t="shared" si="4"/>
        <v>470861</v>
      </c>
    </row>
    <row r="25" spans="1:12" ht="17.25" customHeight="1">
      <c r="A25" s="12" t="s">
        <v>28</v>
      </c>
      <c r="B25" s="13">
        <v>28396</v>
      </c>
      <c r="C25" s="13">
        <v>46194</v>
      </c>
      <c r="D25" s="13">
        <v>52660</v>
      </c>
      <c r="E25" s="13">
        <v>32670</v>
      </c>
      <c r="F25" s="13">
        <v>40230</v>
      </c>
      <c r="G25" s="13">
        <v>46507</v>
      </c>
      <c r="H25" s="13">
        <v>22604</v>
      </c>
      <c r="I25" s="13">
        <v>9601</v>
      </c>
      <c r="J25" s="13">
        <v>22488</v>
      </c>
      <c r="K25" s="11">
        <f t="shared" si="4"/>
        <v>301350</v>
      </c>
      <c r="L25" s="53"/>
    </row>
    <row r="26" spans="1:12" ht="17.25" customHeight="1">
      <c r="A26" s="12" t="s">
        <v>29</v>
      </c>
      <c r="B26" s="13">
        <v>15973</v>
      </c>
      <c r="C26" s="13">
        <v>25984</v>
      </c>
      <c r="D26" s="13">
        <v>29622</v>
      </c>
      <c r="E26" s="13">
        <v>18377</v>
      </c>
      <c r="F26" s="13">
        <v>22630</v>
      </c>
      <c r="G26" s="13">
        <v>26160</v>
      </c>
      <c r="H26" s="13">
        <v>12715</v>
      </c>
      <c r="I26" s="13">
        <v>5401</v>
      </c>
      <c r="J26" s="13">
        <v>12649</v>
      </c>
      <c r="K26" s="11">
        <f t="shared" si="4"/>
        <v>169511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7910</v>
      </c>
      <c r="I27" s="11">
        <v>0</v>
      </c>
      <c r="J27" s="11">
        <v>0</v>
      </c>
      <c r="K27" s="11">
        <f t="shared" si="4"/>
        <v>7910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2.2709000000000001</v>
      </c>
      <c r="C29" s="33">
        <f t="shared" ref="C29:J29" si="7">SUM(C30:C33)</f>
        <v>2.5901443</v>
      </c>
      <c r="D29" s="33">
        <f t="shared" si="7"/>
        <v>2.9426000000000001</v>
      </c>
      <c r="E29" s="33">
        <f t="shared" si="7"/>
        <v>2.48</v>
      </c>
      <c r="F29" s="33">
        <f t="shared" si="7"/>
        <v>2.4076</v>
      </c>
      <c r="G29" s="33">
        <f t="shared" si="7"/>
        <v>2.0710999999999999</v>
      </c>
      <c r="H29" s="33">
        <f t="shared" si="7"/>
        <v>2.3748</v>
      </c>
      <c r="I29" s="33">
        <f t="shared" si="7"/>
        <v>4.2154999999999996</v>
      </c>
      <c r="J29" s="33">
        <f t="shared" si="7"/>
        <v>2.4994999999999998</v>
      </c>
      <c r="K29" s="19">
        <v>0</v>
      </c>
    </row>
    <row r="30" spans="1:12" ht="17.25" customHeight="1">
      <c r="A30" s="16" t="s">
        <v>34</v>
      </c>
      <c r="B30" s="33">
        <v>2.2709000000000001</v>
      </c>
      <c r="C30" s="33">
        <v>2.5844</v>
      </c>
      <c r="D30" s="33">
        <v>2.9426000000000001</v>
      </c>
      <c r="E30" s="33">
        <v>2.48</v>
      </c>
      <c r="F30" s="33">
        <v>2.4076</v>
      </c>
      <c r="G30" s="33">
        <v>2.0710999999999999</v>
      </c>
      <c r="H30" s="33">
        <v>2.3748</v>
      </c>
      <c r="I30" s="33">
        <v>4.2154999999999996</v>
      </c>
      <c r="J30" s="33">
        <v>2.4994999999999998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5.7442999999999999E-3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84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7356.91</v>
      </c>
      <c r="I35" s="19">
        <v>0</v>
      </c>
      <c r="J35" s="19">
        <v>0</v>
      </c>
      <c r="K35" s="23">
        <f>SUM(B35:J35)</f>
        <v>7356.91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45021.66</v>
      </c>
      <c r="I36" s="19">
        <v>0</v>
      </c>
      <c r="J36" s="19">
        <v>0</v>
      </c>
      <c r="K36" s="23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 t="shared" ref="K39:K44" si="8">SUM(B39:J39)</f>
        <v>0</v>
      </c>
    </row>
    <row r="40" spans="1:11" ht="17.25" customHeight="1">
      <c r="A40" s="16" t="s">
        <v>41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8"/>
        <v>0</v>
      </c>
    </row>
    <row r="41" spans="1:11" ht="17.25" customHeight="1">
      <c r="A41" s="12" t="s">
        <v>42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8"/>
        <v>0</v>
      </c>
    </row>
    <row r="42" spans="1:11" ht="17.25" customHeight="1">
      <c r="A42" s="12" t="s">
        <v>43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8"/>
        <v>0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8"/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8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1347567.96</v>
      </c>
      <c r="C47" s="22">
        <f t="shared" ref="C47:H47" si="9">+C48+C56</f>
        <v>2082755.77</v>
      </c>
      <c r="D47" s="22">
        <f t="shared" si="9"/>
        <v>2386813.6399999997</v>
      </c>
      <c r="E47" s="22">
        <f t="shared" si="9"/>
        <v>1369136.24</v>
      </c>
      <c r="F47" s="22">
        <f t="shared" si="9"/>
        <v>1873912.67</v>
      </c>
      <c r="G47" s="22">
        <f t="shared" si="9"/>
        <v>2533636.4400000004</v>
      </c>
      <c r="H47" s="22">
        <f t="shared" si="9"/>
        <v>1358551.16</v>
      </c>
      <c r="I47" s="22">
        <f>+I48+I56</f>
        <v>516575.8</v>
      </c>
      <c r="J47" s="22">
        <f>+J48+J56</f>
        <v>759650.27</v>
      </c>
      <c r="K47" s="22">
        <f>SUM(B47:J47)</f>
        <v>14228599.949999999</v>
      </c>
    </row>
    <row r="48" spans="1:11" ht="17.25" customHeight="1">
      <c r="A48" s="16" t="s">
        <v>48</v>
      </c>
      <c r="B48" s="23">
        <f>SUM(B49:B55)</f>
        <v>1331553.57</v>
      </c>
      <c r="C48" s="23">
        <f t="shared" ref="C48:H48" si="10">SUM(C49:C55)</f>
        <v>2061384.47</v>
      </c>
      <c r="D48" s="23">
        <f t="shared" si="10"/>
        <v>2365261.88</v>
      </c>
      <c r="E48" s="23">
        <f t="shared" si="10"/>
        <v>1349010.88</v>
      </c>
      <c r="F48" s="23">
        <f t="shared" si="10"/>
        <v>1854340.74</v>
      </c>
      <c r="G48" s="23">
        <f t="shared" si="10"/>
        <v>2506977.4900000002</v>
      </c>
      <c r="H48" s="23">
        <f t="shared" si="10"/>
        <v>1342046.76</v>
      </c>
      <c r="I48" s="23">
        <f>SUM(I49:I55)</f>
        <v>516575.8</v>
      </c>
      <c r="J48" s="23">
        <f>SUM(J49:J55)</f>
        <v>747283.01</v>
      </c>
      <c r="K48" s="23">
        <f t="shared" ref="K48:K56" si="11">SUM(B48:J48)</f>
        <v>14074434.6</v>
      </c>
    </row>
    <row r="49" spans="1:11" ht="17.25" customHeight="1">
      <c r="A49" s="35" t="s">
        <v>49</v>
      </c>
      <c r="B49" s="23">
        <f t="shared" ref="B49:H49" si="12">ROUND(B30*B7,2)</f>
        <v>1331553.57</v>
      </c>
      <c r="C49" s="23">
        <f t="shared" si="12"/>
        <v>2056812.83</v>
      </c>
      <c r="D49" s="23">
        <f t="shared" si="12"/>
        <v>2365261.88</v>
      </c>
      <c r="E49" s="23">
        <f t="shared" si="12"/>
        <v>1349010.88</v>
      </c>
      <c r="F49" s="23">
        <f t="shared" si="12"/>
        <v>1854340.74</v>
      </c>
      <c r="G49" s="23">
        <f t="shared" si="12"/>
        <v>2506977.4900000002</v>
      </c>
      <c r="H49" s="23">
        <f t="shared" si="12"/>
        <v>1334689.8500000001</v>
      </c>
      <c r="I49" s="23">
        <f>ROUND(I30*I7,2)</f>
        <v>516575.8</v>
      </c>
      <c r="J49" s="23">
        <f>ROUND(J30*J7,2)</f>
        <v>747283.01</v>
      </c>
      <c r="K49" s="23">
        <f t="shared" si="11"/>
        <v>14062506.050000001</v>
      </c>
    </row>
    <row r="50" spans="1:11" ht="17.25" customHeight="1">
      <c r="A50" s="35" t="s">
        <v>50</v>
      </c>
      <c r="B50" s="19">
        <v>0</v>
      </c>
      <c r="C50" s="23">
        <f>ROUND(C31*C7,2)</f>
        <v>4571.6400000000003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1"/>
        <v>4571.6400000000003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1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1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7356.91</v>
      </c>
      <c r="I53" s="32">
        <f>+I35</f>
        <v>0</v>
      </c>
      <c r="J53" s="32">
        <f>+J35</f>
        <v>0</v>
      </c>
      <c r="K53" s="23">
        <f t="shared" si="11"/>
        <v>7356.91</v>
      </c>
    </row>
    <row r="54" spans="1:11" ht="17.25" customHeight="1">
      <c r="A54" s="12" t="s">
        <v>54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0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1"/>
        <v>0</v>
      </c>
    </row>
    <row r="56" spans="1:11" ht="17.25" customHeight="1">
      <c r="A56" s="16" t="s">
        <v>56</v>
      </c>
      <c r="B56" s="37">
        <v>16014.39</v>
      </c>
      <c r="C56" s="37">
        <v>21371.3</v>
      </c>
      <c r="D56" s="37">
        <v>21551.759999999998</v>
      </c>
      <c r="E56" s="37">
        <v>20125.36</v>
      </c>
      <c r="F56" s="37">
        <v>19571.93</v>
      </c>
      <c r="G56" s="37">
        <v>26658.95</v>
      </c>
      <c r="H56" s="37">
        <v>16504.400000000001</v>
      </c>
      <c r="I56" s="19">
        <v>0</v>
      </c>
      <c r="J56" s="37">
        <v>12367.26</v>
      </c>
      <c r="K56" s="37">
        <f t="shared" si="11"/>
        <v>154165.35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3">+B61+B68+B94+B95</f>
        <v>-336818.80999999994</v>
      </c>
      <c r="C60" s="36">
        <f t="shared" si="13"/>
        <v>-260080.79</v>
      </c>
      <c r="D60" s="36">
        <f t="shared" si="13"/>
        <v>-319764.56</v>
      </c>
      <c r="E60" s="36">
        <f t="shared" si="13"/>
        <v>-398745.22</v>
      </c>
      <c r="F60" s="36">
        <f t="shared" si="13"/>
        <v>-440358.07000000007</v>
      </c>
      <c r="G60" s="36">
        <f t="shared" si="13"/>
        <v>-420175.92000000004</v>
      </c>
      <c r="H60" s="36">
        <f t="shared" si="13"/>
        <v>-190959.35999999999</v>
      </c>
      <c r="I60" s="36">
        <f t="shared" si="13"/>
        <v>-87153.600000000006</v>
      </c>
      <c r="J60" s="36">
        <f t="shared" si="13"/>
        <v>-80724.429999999993</v>
      </c>
      <c r="K60" s="36">
        <f>SUM(B60:J60)</f>
        <v>-2534780.7600000002</v>
      </c>
    </row>
    <row r="61" spans="1:11" ht="18.75" customHeight="1">
      <c r="A61" s="16" t="s">
        <v>82</v>
      </c>
      <c r="B61" s="36">
        <f t="shared" ref="B61:J61" si="14">B62+B63+B64+B65+B66+B67</f>
        <v>-322506.95999999996</v>
      </c>
      <c r="C61" s="36">
        <f t="shared" si="14"/>
        <v>-205318.16</v>
      </c>
      <c r="D61" s="36">
        <f t="shared" si="14"/>
        <v>-247617.14</v>
      </c>
      <c r="E61" s="36">
        <f t="shared" si="14"/>
        <v>-337594.35</v>
      </c>
      <c r="F61" s="36">
        <f t="shared" si="14"/>
        <v>-362787.78</v>
      </c>
      <c r="G61" s="36">
        <f t="shared" si="14"/>
        <v>-345197.53</v>
      </c>
      <c r="H61" s="36">
        <f t="shared" si="14"/>
        <v>-175350</v>
      </c>
      <c r="I61" s="36">
        <f t="shared" si="14"/>
        <v>-31617</v>
      </c>
      <c r="J61" s="36">
        <f t="shared" si="14"/>
        <v>-56988</v>
      </c>
      <c r="K61" s="36">
        <f t="shared" ref="K61:K92" si="15">SUM(B61:J61)</f>
        <v>-2084976.92</v>
      </c>
    </row>
    <row r="62" spans="1:11" ht="18.75" customHeight="1">
      <c r="A62" s="12" t="s">
        <v>83</v>
      </c>
      <c r="B62" s="36">
        <f>-ROUND(B9*$D$3,2)</f>
        <v>-143220</v>
      </c>
      <c r="C62" s="36">
        <f t="shared" ref="C62:J62" si="16">-ROUND(C9*$D$3,2)</f>
        <v>-202140</v>
      </c>
      <c r="D62" s="36">
        <f t="shared" si="16"/>
        <v>-176913</v>
      </c>
      <c r="E62" s="36">
        <f t="shared" si="16"/>
        <v>-128349</v>
      </c>
      <c r="F62" s="36">
        <f t="shared" si="16"/>
        <v>-153660</v>
      </c>
      <c r="G62" s="36">
        <f t="shared" si="16"/>
        <v>-187626</v>
      </c>
      <c r="H62" s="36">
        <f t="shared" si="16"/>
        <v>-175350</v>
      </c>
      <c r="I62" s="36">
        <f t="shared" si="16"/>
        <v>-31617</v>
      </c>
      <c r="J62" s="36">
        <f t="shared" si="16"/>
        <v>-56988</v>
      </c>
      <c r="K62" s="36">
        <f t="shared" si="15"/>
        <v>-1255863</v>
      </c>
    </row>
    <row r="63" spans="1:11" ht="18.75" customHeight="1">
      <c r="A63" s="12" t="s">
        <v>58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f t="shared" si="15"/>
        <v>0</v>
      </c>
    </row>
    <row r="64" spans="1:11" ht="18.75" customHeight="1">
      <c r="A64" s="12" t="s">
        <v>122</v>
      </c>
      <c r="B64" s="36">
        <v>-27</v>
      </c>
      <c r="C64" s="36">
        <v>-3</v>
      </c>
      <c r="D64" s="36">
        <v>-6</v>
      </c>
      <c r="E64" s="36">
        <v>-21</v>
      </c>
      <c r="F64" s="36">
        <v>0</v>
      </c>
      <c r="G64" s="36">
        <v>-3</v>
      </c>
      <c r="H64" s="36">
        <v>0</v>
      </c>
      <c r="I64" s="36">
        <v>0</v>
      </c>
      <c r="J64" s="36">
        <v>0</v>
      </c>
      <c r="K64" s="36">
        <f t="shared" si="15"/>
        <v>-60</v>
      </c>
    </row>
    <row r="65" spans="1:11" ht="18.75" customHeight="1">
      <c r="A65" s="12" t="s">
        <v>59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.75" customHeight="1">
      <c r="A66" s="12" t="s">
        <v>60</v>
      </c>
      <c r="B66" s="48">
        <v>-179259.96</v>
      </c>
      <c r="C66" s="48">
        <v>-3175.16</v>
      </c>
      <c r="D66" s="48">
        <v>-70698.14</v>
      </c>
      <c r="E66" s="48">
        <v>-209224.35</v>
      </c>
      <c r="F66" s="48">
        <v>-209127.78</v>
      </c>
      <c r="G66" s="48">
        <v>-157568.53</v>
      </c>
      <c r="H66" s="19">
        <v>0</v>
      </c>
      <c r="I66" s="19">
        <v>0</v>
      </c>
      <c r="J66" s="19">
        <v>0</v>
      </c>
      <c r="K66" s="36">
        <f t="shared" si="15"/>
        <v>-829053.92</v>
      </c>
    </row>
    <row r="67" spans="1:11" ht="18.75" customHeight="1">
      <c r="A67" s="12" t="s">
        <v>61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87</v>
      </c>
      <c r="B68" s="36">
        <f t="shared" ref="B68:J68" si="17">SUM(B69:B92)</f>
        <v>-14311.85</v>
      </c>
      <c r="C68" s="36">
        <f t="shared" si="17"/>
        <v>-54762.630000000005</v>
      </c>
      <c r="D68" s="36">
        <f t="shared" si="17"/>
        <v>-72147.42</v>
      </c>
      <c r="E68" s="36">
        <f t="shared" si="17"/>
        <v>-61150.87</v>
      </c>
      <c r="F68" s="36">
        <f t="shared" si="17"/>
        <v>-77570.290000000008</v>
      </c>
      <c r="G68" s="36">
        <f t="shared" si="17"/>
        <v>-74978.39</v>
      </c>
      <c r="H68" s="36">
        <f t="shared" si="17"/>
        <v>-15609.36</v>
      </c>
      <c r="I68" s="36">
        <f t="shared" si="17"/>
        <v>-55536.600000000006</v>
      </c>
      <c r="J68" s="36">
        <f t="shared" si="17"/>
        <v>-23736.43</v>
      </c>
      <c r="K68" s="36">
        <f t="shared" si="15"/>
        <v>-449803.84</v>
      </c>
    </row>
    <row r="69" spans="1:11" ht="18.75" customHeight="1">
      <c r="A69" s="12" t="s">
        <v>62</v>
      </c>
      <c r="B69" s="19">
        <v>0</v>
      </c>
      <c r="C69" s="19">
        <v>0</v>
      </c>
      <c r="D69" s="19">
        <v>0</v>
      </c>
      <c r="E69" s="36">
        <v>-912.8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5"/>
        <v>-912.8</v>
      </c>
    </row>
    <row r="70" spans="1:11" ht="18.75" customHeight="1">
      <c r="A70" s="12" t="s">
        <v>63</v>
      </c>
      <c r="B70" s="19">
        <v>0</v>
      </c>
      <c r="C70" s="36">
        <v>-195.4</v>
      </c>
      <c r="D70" s="36">
        <v>-24.35</v>
      </c>
      <c r="E70" s="19">
        <v>0</v>
      </c>
      <c r="F70" s="19">
        <v>0</v>
      </c>
      <c r="G70" s="36">
        <v>-24.35</v>
      </c>
      <c r="H70" s="19">
        <v>0</v>
      </c>
      <c r="I70" s="19">
        <v>0</v>
      </c>
      <c r="J70" s="19">
        <v>0</v>
      </c>
      <c r="K70" s="36">
        <f t="shared" si="15"/>
        <v>-244.1</v>
      </c>
    </row>
    <row r="71" spans="1:11" ht="18.75" customHeight="1">
      <c r="A71" s="12" t="s">
        <v>64</v>
      </c>
      <c r="B71" s="19">
        <v>0</v>
      </c>
      <c r="C71" s="19">
        <v>0</v>
      </c>
      <c r="D71" s="36">
        <v>-1067.75</v>
      </c>
      <c r="E71" s="19">
        <v>0</v>
      </c>
      <c r="F71" s="36">
        <v>-380.65</v>
      </c>
      <c r="G71" s="19">
        <v>0</v>
      </c>
      <c r="H71" s="19">
        <v>0</v>
      </c>
      <c r="I71" s="48">
        <v>-1789.83</v>
      </c>
      <c r="J71" s="19">
        <v>0</v>
      </c>
      <c r="K71" s="36">
        <f t="shared" si="15"/>
        <v>-3238.23</v>
      </c>
    </row>
    <row r="72" spans="1:11" ht="18.75" customHeight="1">
      <c r="A72" s="12" t="s">
        <v>65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48">
        <v>-30000</v>
      </c>
      <c r="J72" s="19">
        <v>0</v>
      </c>
      <c r="K72" s="49">
        <f t="shared" si="15"/>
        <v>-30000</v>
      </c>
    </row>
    <row r="73" spans="1:11" ht="18.75" customHeight="1">
      <c r="A73" s="35" t="s">
        <v>66</v>
      </c>
      <c r="B73" s="36">
        <v>-14176.85</v>
      </c>
      <c r="C73" s="36">
        <v>-20580.23</v>
      </c>
      <c r="D73" s="36">
        <v>-19455.32</v>
      </c>
      <c r="E73" s="36">
        <v>-13643.24</v>
      </c>
      <c r="F73" s="36">
        <v>-18748.64</v>
      </c>
      <c r="G73" s="36">
        <v>-28570.04</v>
      </c>
      <c r="H73" s="36">
        <v>-13989.36</v>
      </c>
      <c r="I73" s="36">
        <v>-4917.91</v>
      </c>
      <c r="J73" s="36">
        <v>-10138.69</v>
      </c>
      <c r="K73" s="49">
        <f t="shared" si="15"/>
        <v>-144220.28</v>
      </c>
    </row>
    <row r="74" spans="1:11" ht="18.75" customHeight="1">
      <c r="A74" s="12" t="s">
        <v>67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32">
        <f t="shared" si="15"/>
        <v>0</v>
      </c>
    </row>
    <row r="75" spans="1:11" ht="18.75" customHeight="1">
      <c r="A75" s="12" t="s">
        <v>68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</row>
    <row r="76" spans="1:11" ht="18.75" customHeight="1">
      <c r="A76" s="12" t="s">
        <v>69</v>
      </c>
      <c r="B76" s="19">
        <v>-135</v>
      </c>
      <c r="C76" s="19">
        <v>-33987</v>
      </c>
      <c r="D76" s="19">
        <v>-51600</v>
      </c>
      <c r="E76" s="19">
        <v>-35231</v>
      </c>
      <c r="F76" s="19">
        <v>-58441</v>
      </c>
      <c r="G76" s="19">
        <v>-46384</v>
      </c>
      <c r="H76" s="19">
        <v>-1620</v>
      </c>
      <c r="I76" s="19">
        <v>-12320</v>
      </c>
      <c r="J76" s="19">
        <v>0</v>
      </c>
      <c r="K76" s="32">
        <f t="shared" si="15"/>
        <v>-239718</v>
      </c>
    </row>
    <row r="77" spans="1:11" ht="18.75" customHeight="1">
      <c r="A77" s="12" t="s">
        <v>70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32">
        <f t="shared" si="15"/>
        <v>0</v>
      </c>
    </row>
    <row r="78" spans="1:11" ht="18.75" customHeight="1">
      <c r="A78" s="12" t="s">
        <v>71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32">
        <f t="shared" si="15"/>
        <v>0</v>
      </c>
    </row>
    <row r="79" spans="1:11" ht="18.75" customHeight="1">
      <c r="A79" s="12" t="s">
        <v>72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32">
        <f t="shared" si="15"/>
        <v>0</v>
      </c>
    </row>
    <row r="80" spans="1:11" ht="18.75" customHeight="1">
      <c r="A80" s="12" t="s">
        <v>73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32">
        <f t="shared" si="15"/>
        <v>0</v>
      </c>
    </row>
    <row r="81" spans="1:12" ht="18.75" customHeight="1">
      <c r="A81" s="12" t="s">
        <v>74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32">
        <f t="shared" si="15"/>
        <v>0</v>
      </c>
    </row>
    <row r="82" spans="1:12" ht="18.75" customHeight="1">
      <c r="A82" s="12" t="s">
        <v>75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32">
        <f t="shared" si="15"/>
        <v>0</v>
      </c>
    </row>
    <row r="83" spans="1:12" ht="18.75" customHeight="1">
      <c r="A83" s="12" t="s">
        <v>76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32">
        <f>SUM(B83:J83)</f>
        <v>0</v>
      </c>
    </row>
    <row r="84" spans="1:12" ht="18.75" customHeight="1">
      <c r="A84" s="12" t="s">
        <v>85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32">
        <f t="shared" si="15"/>
        <v>0</v>
      </c>
    </row>
    <row r="85" spans="1:12" ht="18.75" customHeight="1">
      <c r="A85" s="12" t="s">
        <v>88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32">
        <f t="shared" si="15"/>
        <v>0</v>
      </c>
    </row>
    <row r="86" spans="1:12" ht="18.75" customHeight="1">
      <c r="A86" s="12" t="s">
        <v>89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32">
        <f t="shared" si="15"/>
        <v>0</v>
      </c>
    </row>
    <row r="87" spans="1:12" ht="18.75" customHeight="1">
      <c r="A87" s="12" t="s">
        <v>93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32">
        <f t="shared" si="15"/>
        <v>0</v>
      </c>
    </row>
    <row r="88" spans="1:12" ht="18.75" customHeight="1">
      <c r="A88" s="12" t="s">
        <v>94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32">
        <f t="shared" si="15"/>
        <v>0</v>
      </c>
    </row>
    <row r="89" spans="1:12" ht="18.75" customHeight="1">
      <c r="A89" s="12" t="s">
        <v>95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32">
        <f t="shared" si="15"/>
        <v>0</v>
      </c>
    </row>
    <row r="90" spans="1:12" ht="18.75" customHeight="1">
      <c r="A90" s="12" t="s">
        <v>96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56">
        <f t="shared" si="15"/>
        <v>0</v>
      </c>
      <c r="L90" s="58"/>
    </row>
    <row r="91" spans="1:12" ht="18.75" customHeight="1">
      <c r="A91" s="12" t="s">
        <v>97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57">
        <v>0</v>
      </c>
      <c r="L91" s="57"/>
    </row>
    <row r="92" spans="1:12" ht="18.75" customHeight="1">
      <c r="A92" s="12" t="s">
        <v>115</v>
      </c>
      <c r="B92" s="19">
        <v>0</v>
      </c>
      <c r="C92" s="19">
        <v>0</v>
      </c>
      <c r="D92" s="19">
        <v>0</v>
      </c>
      <c r="E92" s="49">
        <v>-11363.83</v>
      </c>
      <c r="F92" s="19">
        <v>0</v>
      </c>
      <c r="G92" s="19">
        <v>0</v>
      </c>
      <c r="H92" s="19">
        <v>0</v>
      </c>
      <c r="I92" s="49">
        <v>-6508.86</v>
      </c>
      <c r="J92" s="49">
        <v>-13597.74</v>
      </c>
      <c r="K92" s="49">
        <f t="shared" si="15"/>
        <v>-31470.43</v>
      </c>
      <c r="L92" s="57"/>
    </row>
    <row r="93" spans="1:12" ht="18.75" customHeight="1">
      <c r="A93" s="12"/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49"/>
      <c r="L93" s="57"/>
    </row>
    <row r="94" spans="1:12" ht="18.75" customHeight="1">
      <c r="A94" s="16" t="s">
        <v>116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57">
        <v>0</v>
      </c>
      <c r="L94" s="57"/>
    </row>
    <row r="95" spans="1:12" ht="18.75" customHeight="1">
      <c r="A95" s="16" t="s">
        <v>123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57">
        <v>0</v>
      </c>
      <c r="L95" s="58"/>
    </row>
    <row r="96" spans="1:12" ht="18.75" customHeight="1">
      <c r="A96" s="16"/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32">
        <f t="shared" ref="K96:K101" si="18">SUM(B96:J96)</f>
        <v>0</v>
      </c>
      <c r="L96" s="55"/>
    </row>
    <row r="97" spans="1:13" ht="18.75" customHeight="1">
      <c r="A97" s="16" t="s">
        <v>91</v>
      </c>
      <c r="B97" s="24">
        <f t="shared" ref="B97:H97" si="19">+B98+B99</f>
        <v>1010749.1500000001</v>
      </c>
      <c r="C97" s="24">
        <f t="shared" si="19"/>
        <v>1822674.9800000002</v>
      </c>
      <c r="D97" s="24">
        <f t="shared" si="19"/>
        <v>2067049.0799999998</v>
      </c>
      <c r="E97" s="24">
        <f t="shared" si="19"/>
        <v>970391.0199999999</v>
      </c>
      <c r="F97" s="24">
        <f t="shared" si="19"/>
        <v>1433554.5999999999</v>
      </c>
      <c r="G97" s="24">
        <f t="shared" si="19"/>
        <v>2113460.52</v>
      </c>
      <c r="H97" s="24">
        <f t="shared" si="19"/>
        <v>1167591.7999999998</v>
      </c>
      <c r="I97" s="24">
        <f>+I98+I99</f>
        <v>429422.19999999995</v>
      </c>
      <c r="J97" s="24">
        <f>+J98+J99</f>
        <v>666558.57999999996</v>
      </c>
      <c r="K97" s="49">
        <f t="shared" si="18"/>
        <v>11681451.929999998</v>
      </c>
      <c r="L97" s="55"/>
    </row>
    <row r="98" spans="1:13" ht="18.75" customHeight="1">
      <c r="A98" s="16" t="s">
        <v>90</v>
      </c>
      <c r="B98" s="24">
        <f t="shared" ref="B98:J98" si="20">+B48+B61+B68+B94</f>
        <v>994734.76000000013</v>
      </c>
      <c r="C98" s="24">
        <f t="shared" si="20"/>
        <v>1801303.6800000002</v>
      </c>
      <c r="D98" s="24">
        <f t="shared" si="20"/>
        <v>2045497.3199999998</v>
      </c>
      <c r="E98" s="24">
        <f t="shared" si="20"/>
        <v>950265.65999999992</v>
      </c>
      <c r="F98" s="24">
        <f t="shared" si="20"/>
        <v>1413982.67</v>
      </c>
      <c r="G98" s="24">
        <f t="shared" si="20"/>
        <v>2086801.57</v>
      </c>
      <c r="H98" s="24">
        <f t="shared" si="20"/>
        <v>1151087.3999999999</v>
      </c>
      <c r="I98" s="24">
        <f t="shared" si="20"/>
        <v>429422.19999999995</v>
      </c>
      <c r="J98" s="24">
        <f t="shared" si="20"/>
        <v>666558.57999999996</v>
      </c>
      <c r="K98" s="49">
        <f t="shared" si="18"/>
        <v>11539653.84</v>
      </c>
      <c r="L98" s="55"/>
    </row>
    <row r="99" spans="1:13" ht="18" customHeight="1">
      <c r="A99" s="16" t="s">
        <v>124</v>
      </c>
      <c r="B99" s="24">
        <f t="shared" ref="B99:J99" si="21">IF(+B56+B95+B100&lt;0,0,(B56+B95+B100))</f>
        <v>16014.39</v>
      </c>
      <c r="C99" s="24">
        <f>IF(+C56+C95+C100&lt;0,0,(C56+C95+C100))</f>
        <v>21371.3</v>
      </c>
      <c r="D99" s="24">
        <f t="shared" si="21"/>
        <v>21551.759999999998</v>
      </c>
      <c r="E99" s="24">
        <f t="shared" si="21"/>
        <v>20125.36</v>
      </c>
      <c r="F99" s="24">
        <f t="shared" si="21"/>
        <v>19571.93</v>
      </c>
      <c r="G99" s="24">
        <f t="shared" si="21"/>
        <v>26658.95</v>
      </c>
      <c r="H99" s="24">
        <f t="shared" si="21"/>
        <v>16504.400000000001</v>
      </c>
      <c r="I99" s="19">
        <f t="shared" si="21"/>
        <v>0</v>
      </c>
      <c r="J99" s="24">
        <f t="shared" si="21"/>
        <v>0</v>
      </c>
      <c r="K99" s="49">
        <f t="shared" si="18"/>
        <v>141798.09</v>
      </c>
    </row>
    <row r="100" spans="1:13" ht="18.75" customHeight="1">
      <c r="A100" s="16" t="s">
        <v>92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49">
        <v>-133636.18</v>
      </c>
      <c r="K100" s="49">
        <f t="shared" si="18"/>
        <v>-133636.18</v>
      </c>
      <c r="M100" s="59"/>
    </row>
    <row r="101" spans="1:13" ht="18.75" customHeight="1">
      <c r="A101" s="16" t="s">
        <v>125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49">
        <f>+J100+J56</f>
        <v>-121268.92</v>
      </c>
      <c r="K101" s="49">
        <f t="shared" si="18"/>
        <v>-121268.92</v>
      </c>
    </row>
    <row r="102" spans="1:13" ht="18.75" customHeight="1">
      <c r="A102" s="2"/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/>
    </row>
    <row r="103" spans="1:13" ht="18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3" ht="18.75" customHeight="1">
      <c r="A104" s="8"/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/>
    </row>
    <row r="105" spans="1:13" ht="18.75" customHeight="1">
      <c r="A105" s="25" t="s">
        <v>77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42">
        <f>SUM(K106:K123)</f>
        <v>11681451.909999998</v>
      </c>
      <c r="L105" s="55"/>
    </row>
    <row r="106" spans="1:13" ht="18.75" customHeight="1">
      <c r="A106" s="26" t="s">
        <v>78</v>
      </c>
      <c r="B106" s="27">
        <v>123750.92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>SUM(B106:J106)</f>
        <v>123750.92</v>
      </c>
    </row>
    <row r="107" spans="1:13" ht="18.75" customHeight="1">
      <c r="A107" s="26" t="s">
        <v>79</v>
      </c>
      <c r="B107" s="27">
        <v>886998.22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ref="K107:K123" si="22">SUM(B107:J107)</f>
        <v>886998.22</v>
      </c>
    </row>
    <row r="108" spans="1:13" ht="18.75" customHeight="1">
      <c r="A108" s="26" t="s">
        <v>80</v>
      </c>
      <c r="B108" s="41">
        <v>0</v>
      </c>
      <c r="C108" s="27">
        <f>+C97</f>
        <v>1822674.9800000002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2"/>
        <v>1822674.9800000002</v>
      </c>
    </row>
    <row r="109" spans="1:13" ht="18.75" customHeight="1">
      <c r="A109" s="26" t="s">
        <v>81</v>
      </c>
      <c r="B109" s="41">
        <v>0</v>
      </c>
      <c r="C109" s="41">
        <v>0</v>
      </c>
      <c r="D109" s="27">
        <f>+D97</f>
        <v>2067049.0799999998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2"/>
        <v>2067049.0799999998</v>
      </c>
    </row>
    <row r="110" spans="1:13" ht="18.75" customHeight="1">
      <c r="A110" s="26" t="s">
        <v>98</v>
      </c>
      <c r="B110" s="41">
        <v>0</v>
      </c>
      <c r="C110" s="41">
        <v>0</v>
      </c>
      <c r="D110" s="41">
        <v>0</v>
      </c>
      <c r="E110" s="27">
        <f>+E97</f>
        <v>970391.0199999999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2"/>
        <v>970391.0199999999</v>
      </c>
    </row>
    <row r="111" spans="1:13" ht="18.75" customHeight="1">
      <c r="A111" s="26" t="s">
        <v>99</v>
      </c>
      <c r="B111" s="41">
        <v>0</v>
      </c>
      <c r="C111" s="41">
        <v>0</v>
      </c>
      <c r="D111" s="41">
        <v>0</v>
      </c>
      <c r="E111" s="41">
        <v>0</v>
      </c>
      <c r="F111" s="27">
        <v>190190.12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2"/>
        <v>190190.12</v>
      </c>
    </row>
    <row r="112" spans="1:13" ht="18.75" customHeight="1">
      <c r="A112" s="26" t="s">
        <v>100</v>
      </c>
      <c r="B112" s="41">
        <v>0</v>
      </c>
      <c r="C112" s="41">
        <v>0</v>
      </c>
      <c r="D112" s="41">
        <v>0</v>
      </c>
      <c r="E112" s="41">
        <v>0</v>
      </c>
      <c r="F112" s="27">
        <v>266954.75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2"/>
        <v>266954.75</v>
      </c>
    </row>
    <row r="113" spans="1:11" ht="18.75" customHeight="1">
      <c r="A113" s="26" t="s">
        <v>101</v>
      </c>
      <c r="B113" s="41">
        <v>0</v>
      </c>
      <c r="C113" s="41">
        <v>0</v>
      </c>
      <c r="D113" s="41">
        <v>0</v>
      </c>
      <c r="E113" s="41">
        <v>0</v>
      </c>
      <c r="F113" s="27">
        <v>406528.69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2"/>
        <v>406528.69</v>
      </c>
    </row>
    <row r="114" spans="1:11" ht="18.75" customHeight="1">
      <c r="A114" s="26" t="s">
        <v>102</v>
      </c>
      <c r="B114" s="41">
        <v>0</v>
      </c>
      <c r="C114" s="41">
        <v>0</v>
      </c>
      <c r="D114" s="41">
        <v>0</v>
      </c>
      <c r="E114" s="41">
        <v>0</v>
      </c>
      <c r="F114" s="27">
        <v>569881.04</v>
      </c>
      <c r="G114" s="41">
        <v>0</v>
      </c>
      <c r="H114" s="41">
        <v>0</v>
      </c>
      <c r="I114" s="41">
        <v>0</v>
      </c>
      <c r="J114" s="41">
        <v>0</v>
      </c>
      <c r="K114" s="42">
        <f t="shared" si="22"/>
        <v>569881.04</v>
      </c>
    </row>
    <row r="115" spans="1:11" ht="18.75" customHeight="1">
      <c r="A115" s="26" t="s">
        <v>103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620405.34</v>
      </c>
      <c r="H115" s="41">
        <v>0</v>
      </c>
      <c r="I115" s="41">
        <v>0</v>
      </c>
      <c r="J115" s="41">
        <v>0</v>
      </c>
      <c r="K115" s="42">
        <f t="shared" si="22"/>
        <v>620405.34</v>
      </c>
    </row>
    <row r="116" spans="1:11" ht="18.75" customHeight="1">
      <c r="A116" s="26" t="s">
        <v>104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50049.18</v>
      </c>
      <c r="H116" s="41">
        <v>0</v>
      </c>
      <c r="I116" s="41">
        <v>0</v>
      </c>
      <c r="J116" s="41">
        <v>0</v>
      </c>
      <c r="K116" s="42">
        <f t="shared" si="22"/>
        <v>50049.18</v>
      </c>
    </row>
    <row r="117" spans="1:11" ht="18.75" customHeight="1">
      <c r="A117" s="26" t="s">
        <v>105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327812.09000000003</v>
      </c>
      <c r="H117" s="41">
        <v>0</v>
      </c>
      <c r="I117" s="41">
        <v>0</v>
      </c>
      <c r="J117" s="41">
        <v>0</v>
      </c>
      <c r="K117" s="42">
        <f t="shared" si="22"/>
        <v>327812.09000000003</v>
      </c>
    </row>
    <row r="118" spans="1:11" ht="18.75" customHeight="1">
      <c r="A118" s="26" t="s">
        <v>106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304253.36</v>
      </c>
      <c r="H118" s="41">
        <v>0</v>
      </c>
      <c r="I118" s="41">
        <v>0</v>
      </c>
      <c r="J118" s="41">
        <v>0</v>
      </c>
      <c r="K118" s="42">
        <f t="shared" si="22"/>
        <v>304253.36</v>
      </c>
    </row>
    <row r="119" spans="1:11" ht="18.75" customHeight="1">
      <c r="A119" s="26" t="s">
        <v>107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27">
        <v>810940.55</v>
      </c>
      <c r="H119" s="41">
        <v>0</v>
      </c>
      <c r="I119" s="41">
        <v>0</v>
      </c>
      <c r="J119" s="41">
        <v>0</v>
      </c>
      <c r="K119" s="42">
        <f t="shared" si="22"/>
        <v>810940.55</v>
      </c>
    </row>
    <row r="120" spans="1:11" ht="18.75" customHeight="1">
      <c r="A120" s="26" t="s">
        <v>108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420659.83</v>
      </c>
      <c r="I120" s="41">
        <v>0</v>
      </c>
      <c r="J120" s="41">
        <v>0</v>
      </c>
      <c r="K120" s="42">
        <f t="shared" si="22"/>
        <v>420659.83</v>
      </c>
    </row>
    <row r="121" spans="1:11" ht="18.75" customHeight="1">
      <c r="A121" s="26" t="s">
        <v>109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27">
        <v>746931.96</v>
      </c>
      <c r="I121" s="41">
        <v>0</v>
      </c>
      <c r="J121" s="41">
        <v>0</v>
      </c>
      <c r="K121" s="42">
        <f t="shared" si="22"/>
        <v>746931.96</v>
      </c>
    </row>
    <row r="122" spans="1:11" ht="18.75" customHeight="1">
      <c r="A122" s="26" t="s">
        <v>110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27">
        <v>429422.2</v>
      </c>
      <c r="J122" s="41">
        <v>0</v>
      </c>
      <c r="K122" s="42">
        <f t="shared" si="22"/>
        <v>429422.2</v>
      </c>
    </row>
    <row r="123" spans="1:11" ht="18.75" customHeight="1">
      <c r="A123" s="28" t="s">
        <v>111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4">
        <v>666558.57999999996</v>
      </c>
      <c r="K123" s="45">
        <f t="shared" si="22"/>
        <v>666558.57999999996</v>
      </c>
    </row>
    <row r="124" spans="1:11" ht="18.75" customHeight="1">
      <c r="A124" s="40"/>
      <c r="B124" s="5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f>J97-J123</f>
        <v>0</v>
      </c>
      <c r="K124" s="52"/>
    </row>
    <row r="125" spans="1:11" ht="18.75" customHeight="1">
      <c r="A125" s="61"/>
    </row>
    <row r="126" spans="1:11" ht="18.75" customHeight="1">
      <c r="A126" s="40"/>
    </row>
    <row r="127" spans="1:11" ht="18.75" customHeight="1">
      <c r="A127" s="40"/>
    </row>
    <row r="128" spans="1:11" ht="15.75">
      <c r="A128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2014-06-02T19:44:52Z</dcterms:modified>
</cp:coreProperties>
</file>