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K80" i="8"/>
  <c r="J99"/>
  <c r="K94"/>
  <c r="B9"/>
  <c r="B8" s="1"/>
  <c r="C9"/>
  <c r="C8" s="1"/>
  <c r="C7" s="1"/>
  <c r="D9"/>
  <c r="D8" s="1"/>
  <c r="D7" s="1"/>
  <c r="D49" s="1"/>
  <c r="D48" s="1"/>
  <c r="E9"/>
  <c r="E8" s="1"/>
  <c r="E7" s="1"/>
  <c r="E49" s="1"/>
  <c r="E48" s="1"/>
  <c r="F9"/>
  <c r="F8" s="1"/>
  <c r="F7" s="1"/>
  <c r="F49" s="1"/>
  <c r="F48" s="1"/>
  <c r="G9"/>
  <c r="G8" s="1"/>
  <c r="G7" s="1"/>
  <c r="G49" s="1"/>
  <c r="G48" s="1"/>
  <c r="H9"/>
  <c r="H8" s="1"/>
  <c r="H7" s="1"/>
  <c r="H49" s="1"/>
  <c r="H48" s="1"/>
  <c r="I9"/>
  <c r="I8" s="1"/>
  <c r="I7" s="1"/>
  <c r="I49" s="1"/>
  <c r="I48" s="1"/>
  <c r="J9"/>
  <c r="J8" s="1"/>
  <c r="J7" s="1"/>
  <c r="J49" s="1"/>
  <c r="J48" s="1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J16"/>
  <c r="K16" s="1"/>
  <c r="K17"/>
  <c r="K18"/>
  <c r="K19"/>
  <c r="B20"/>
  <c r="C20"/>
  <c r="D20"/>
  <c r="E20"/>
  <c r="F20"/>
  <c r="G20"/>
  <c r="H20"/>
  <c r="I20"/>
  <c r="J20"/>
  <c r="K20" s="1"/>
  <c r="K21"/>
  <c r="K22"/>
  <c r="K23"/>
  <c r="K24"/>
  <c r="K25"/>
  <c r="K26"/>
  <c r="K27"/>
  <c r="B29"/>
  <c r="C29"/>
  <c r="D29"/>
  <c r="E29"/>
  <c r="F29"/>
  <c r="G29"/>
  <c r="H29"/>
  <c r="I29"/>
  <c r="J29"/>
  <c r="K35"/>
  <c r="K36"/>
  <c r="K37"/>
  <c r="K39"/>
  <c r="K40"/>
  <c r="K41"/>
  <c r="K42"/>
  <c r="K43"/>
  <c r="K44"/>
  <c r="K45"/>
  <c r="K51"/>
  <c r="K52"/>
  <c r="H53"/>
  <c r="I53"/>
  <c r="J53"/>
  <c r="K53"/>
  <c r="K54"/>
  <c r="K55"/>
  <c r="K56"/>
  <c r="K57"/>
  <c r="K58"/>
  <c r="B62"/>
  <c r="B61" s="1"/>
  <c r="C62"/>
  <c r="C61" s="1"/>
  <c r="C60" s="1"/>
  <c r="D62"/>
  <c r="D61" s="1"/>
  <c r="D60" s="1"/>
  <c r="E62"/>
  <c r="E61" s="1"/>
  <c r="F62"/>
  <c r="F61" s="1"/>
  <c r="G62"/>
  <c r="G61" s="1"/>
  <c r="G60" s="1"/>
  <c r="H62"/>
  <c r="H61" s="1"/>
  <c r="I62"/>
  <c r="I61" s="1"/>
  <c r="J62"/>
  <c r="J61" s="1"/>
  <c r="K63"/>
  <c r="K64"/>
  <c r="K66"/>
  <c r="B68"/>
  <c r="C68"/>
  <c r="D68"/>
  <c r="E68"/>
  <c r="F68"/>
  <c r="G68"/>
  <c r="H68"/>
  <c r="I68"/>
  <c r="J68"/>
  <c r="K69"/>
  <c r="K70"/>
  <c r="K71"/>
  <c r="K72"/>
  <c r="K73"/>
  <c r="K74"/>
  <c r="K76"/>
  <c r="K77"/>
  <c r="K78"/>
  <c r="K79"/>
  <c r="K81"/>
  <c r="K82"/>
  <c r="K83"/>
  <c r="K84"/>
  <c r="K85"/>
  <c r="K86"/>
  <c r="K87"/>
  <c r="K88"/>
  <c r="K89"/>
  <c r="K90"/>
  <c r="K92"/>
  <c r="K96"/>
  <c r="B99"/>
  <c r="C99"/>
  <c r="D99"/>
  <c r="E99"/>
  <c r="F99"/>
  <c r="G99"/>
  <c r="H99"/>
  <c r="I99"/>
  <c r="K99"/>
  <c r="K100"/>
  <c r="J101"/>
  <c r="K101" s="1"/>
  <c r="K106"/>
  <c r="K107"/>
  <c r="K111"/>
  <c r="K112"/>
  <c r="K113"/>
  <c r="K114"/>
  <c r="K115"/>
  <c r="K116"/>
  <c r="K117"/>
  <c r="K118"/>
  <c r="K119"/>
  <c r="K120"/>
  <c r="K121"/>
  <c r="K122"/>
  <c r="K123"/>
  <c r="J60" l="1"/>
  <c r="I60"/>
  <c r="H60"/>
  <c r="F60"/>
  <c r="K68"/>
  <c r="E60"/>
  <c r="J98"/>
  <c r="J97" s="1"/>
  <c r="J124" s="1"/>
  <c r="J47"/>
  <c r="H98"/>
  <c r="H97" s="1"/>
  <c r="H47"/>
  <c r="F98"/>
  <c r="F97" s="1"/>
  <c r="F47"/>
  <c r="D98"/>
  <c r="D97" s="1"/>
  <c r="D109" s="1"/>
  <c r="K109" s="1"/>
  <c r="D47"/>
  <c r="K8"/>
  <c r="K7" s="1"/>
  <c r="B7"/>
  <c r="B49" s="1"/>
  <c r="B60"/>
  <c r="K60" s="1"/>
  <c r="K61"/>
  <c r="I47"/>
  <c r="I98"/>
  <c r="I97" s="1"/>
  <c r="G47"/>
  <c r="G98"/>
  <c r="G97" s="1"/>
  <c r="E47"/>
  <c r="E98"/>
  <c r="E97" s="1"/>
  <c r="E110" s="1"/>
  <c r="K110" s="1"/>
  <c r="C49"/>
  <c r="C50"/>
  <c r="K50" s="1"/>
  <c r="K62"/>
  <c r="K49" l="1"/>
  <c r="B48"/>
  <c r="C48"/>
  <c r="C47" l="1"/>
  <c r="C98"/>
  <c r="C97" s="1"/>
  <c r="C108" s="1"/>
  <c r="K108" s="1"/>
  <c r="K105" s="1"/>
  <c r="K48"/>
  <c r="B98"/>
  <c r="B47"/>
  <c r="K47" s="1"/>
  <c r="B97" l="1"/>
  <c r="K97" s="1"/>
  <c r="K98"/>
</calcChain>
</file>

<file path=xl/sharedStrings.xml><?xml version="1.0" encoding="utf-8"?>
<sst xmlns="http://schemas.openxmlformats.org/spreadsheetml/2006/main" count="128" uniqueCount="128">
  <si>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</si>
  <si>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</si>
  <si>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</si>
  <si>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</si>
  <si>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</si>
  <si>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</si>
  <si>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</si>
  <si>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</si>
  <si>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</si>
  <si>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</si>
  <si>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</si>
  <si>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</si>
  <si>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</si>
  <si>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</si>
  <si>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</si>
  <si>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</si>
  <si>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</si>
  <si>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</si>
  <si>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</si>
  <si>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</si>
  <si>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</si>
  <si>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</si>
  <si>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</si>
  <si>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</si>
  <si>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</si>
  <si>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</si>
  <si>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</si>
  <si>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</si>
  <si>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</si>
  <si>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</si>
  <si>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</si>
  <si>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</si>
  <si>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</si>
  <si>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</si>
  <si>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</si>
  <si>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</si>
  <si>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</si>
  <si>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</si>
  <si>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</si>
  <si>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</si>
  <si>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</si>
  <si>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</si>
  <si>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</si>
  <si>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</si>
  <si>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</si>
  <si>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</si>
  <si>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</si>
  <si>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</si>
  <si>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</si>
  <si>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</si>
  <si>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</si>
  <si>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</si>
  <si>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</si>
  <si>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</si>
  <si>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</si>
  <si>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</si>
  <si>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</si>
  <si>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</si>
  <si>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</si>
  <si>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</si>
  <si>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</si>
  <si>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</si>
  <si>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</si>
  <si>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</si>
  <si>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</si>
  <si>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</si>
  <si>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</si>
  <si>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</si>
  <si>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</si>
  <si>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</si>
  <si>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</si>
  <si>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</si>
  <si>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</si>
  <si>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</si>
  <si>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</si>
  <si>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</si>
  <si>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</si>
  <si>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</si>
  <si>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</si>
  <si>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</si>
  <si>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</si>
  <si>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</si>
  <si>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</si>
  <si>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</si>
  <si>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</si>
  <si>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</si>
  <si>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</si>
  <si>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</si>
  <si>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</si>
  <si>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</si>
  <si>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</si>
  <si>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</si>
  <si>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</si>
  <si>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</si>
  <si>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</si>
  <si>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</si>
  <si>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</si>
  <si>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</si>
  <si>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</si>
  <si>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</si>
  <si>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</si>
  <si>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</si>
  <si>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</si>
  <si>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</si>
  <si>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</si>
  <si>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</si>
  <si>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</si>
  <si>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</si>
  <si>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</si>
  <si>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</si>
  <si>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</si>
  <si>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</si>
  <si>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</si>
  <si>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</si>
  <si>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</si>
  <si>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</si>
  <si>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</si>
  <si>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</si>
  <si>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</si>
  <si>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</si>
  <si>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</si>
  <si>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</si>
  <si>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</si>
  <si>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</si>
  <si>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 (5.2 + 7.2.1)</t>
  </si>
  <si>
    <t>OPERAÇÃO 26/05/14 - VENCIMENTO 02/06/14</t>
  </si>
  <si>
    <t>6.3. Revisão de Remuneração pelo Transporte Coletivo  (1)</t>
  </si>
  <si>
    <t xml:space="preserve">  (1) - Pagamento de combustível não fóssil de fevereiro, março e maio/14.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</si>
</sst>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4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174" fontId="4" fillId="0" borderId="1" xfId="4" applyNumberFormat="1" applyFont="1" applyFill="1" applyBorder="1" applyAlignment="1">
      <alignment vertical="center"/>
    </xf>
    <xf numFmtId="174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4" fillId="0" borderId="4" xfId="2" applyNumberFormat="1" applyFont="1" applyFill="1" applyBorder="1" applyAlignment="1">
      <alignment horizontal="center" vertical="center"/>
    </xf>
    <xf numFmtId="0" fontId="6" fillId="0" borderId="0" xfId="0" quotePrefix="1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5.625" style="1" bestFit="1" customWidth="1"/>
    <col min="13" max="13" width="10.125" style="1" bestFit="1" customWidth="1"/>
    <col min="14" max="16384" width="9" style="1"/>
  </cols>
  <sheetData>
    <row r="1" spans="1:13" ht="21">
      <c r="A1" s="62" t="s">
        <v>86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3" ht="21">
      <c r="A2" s="63" t="s">
        <v>125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4" t="s">
        <v>15</v>
      </c>
      <c r="B4" s="66" t="s">
        <v>114</v>
      </c>
      <c r="C4" s="67"/>
      <c r="D4" s="67"/>
      <c r="E4" s="67"/>
      <c r="F4" s="67"/>
      <c r="G4" s="67"/>
      <c r="H4" s="67"/>
      <c r="I4" s="67"/>
      <c r="J4" s="68"/>
      <c r="K4" s="65" t="s">
        <v>16</v>
      </c>
    </row>
    <row r="5" spans="1:13" ht="38.25">
      <c r="A5" s="64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9" t="s">
        <v>113</v>
      </c>
      <c r="J5" s="69" t="s">
        <v>112</v>
      </c>
      <c r="K5" s="64"/>
    </row>
    <row r="6" spans="1:13" ht="18.75" customHeight="1">
      <c r="A6" s="6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0"/>
      <c r="J6" s="70"/>
      <c r="K6" s="64"/>
    </row>
    <row r="7" spans="1:13" ht="17.25" customHeight="1">
      <c r="A7" s="8" t="s">
        <v>30</v>
      </c>
      <c r="B7" s="9">
        <f t="shared" ref="B7:K7" si="0">+B8+B20+B24+B27</f>
        <v>577666</v>
      </c>
      <c r="C7" s="9">
        <f t="shared" si="0"/>
        <v>782124</v>
      </c>
      <c r="D7" s="9">
        <f t="shared" si="0"/>
        <v>789400</v>
      </c>
      <c r="E7" s="9">
        <f t="shared" si="0"/>
        <v>526263</v>
      </c>
      <c r="F7" s="9">
        <f t="shared" si="0"/>
        <v>755072</v>
      </c>
      <c r="G7" s="9">
        <f t="shared" si="0"/>
        <v>1182336</v>
      </c>
      <c r="H7" s="9">
        <f t="shared" si="0"/>
        <v>551216</v>
      </c>
      <c r="I7" s="9">
        <f t="shared" si="0"/>
        <v>121958</v>
      </c>
      <c r="J7" s="9">
        <f t="shared" si="0"/>
        <v>294009</v>
      </c>
      <c r="K7" s="9">
        <f t="shared" si="0"/>
        <v>5580044</v>
      </c>
      <c r="L7" s="53"/>
    </row>
    <row r="8" spans="1:13" ht="17.25" customHeight="1">
      <c r="A8" s="10" t="s">
        <v>120</v>
      </c>
      <c r="B8" s="11">
        <f>B9+B12+B16</f>
        <v>348219</v>
      </c>
      <c r="C8" s="11">
        <f t="shared" ref="C8:J8" si="1">C9+C12+C16</f>
        <v>479154</v>
      </c>
      <c r="D8" s="11">
        <f t="shared" si="1"/>
        <v>452804</v>
      </c>
      <c r="E8" s="11">
        <f t="shared" si="1"/>
        <v>315769</v>
      </c>
      <c r="F8" s="11">
        <f t="shared" si="1"/>
        <v>428001</v>
      </c>
      <c r="G8" s="11">
        <f t="shared" si="1"/>
        <v>648060</v>
      </c>
      <c r="H8" s="11">
        <f t="shared" si="1"/>
        <v>342820</v>
      </c>
      <c r="I8" s="11">
        <f t="shared" si="1"/>
        <v>66704</v>
      </c>
      <c r="J8" s="11">
        <f t="shared" si="1"/>
        <v>167158</v>
      </c>
      <c r="K8" s="11">
        <f>SUM(B8:J8)</f>
        <v>3248689</v>
      </c>
    </row>
    <row r="9" spans="1:13" ht="17.25" customHeight="1">
      <c r="A9" s="15" t="s">
        <v>17</v>
      </c>
      <c r="B9" s="13">
        <f>+B10+B11</f>
        <v>49633</v>
      </c>
      <c r="C9" s="13">
        <f t="shared" ref="C9:J9" si="2">+C10+C11</f>
        <v>71088</v>
      </c>
      <c r="D9" s="13">
        <f t="shared" si="2"/>
        <v>63221</v>
      </c>
      <c r="E9" s="13">
        <f t="shared" si="2"/>
        <v>44187</v>
      </c>
      <c r="F9" s="13">
        <f t="shared" si="2"/>
        <v>54672</v>
      </c>
      <c r="G9" s="13">
        <f t="shared" si="2"/>
        <v>65837</v>
      </c>
      <c r="H9" s="13">
        <f t="shared" si="2"/>
        <v>59118</v>
      </c>
      <c r="I9" s="13">
        <f t="shared" si="2"/>
        <v>11672</v>
      </c>
      <c r="J9" s="13">
        <f t="shared" si="2"/>
        <v>21126</v>
      </c>
      <c r="K9" s="11">
        <f>SUM(B9:J9)</f>
        <v>440554</v>
      </c>
    </row>
    <row r="10" spans="1:13" ht="17.25" customHeight="1">
      <c r="A10" s="30" t="s">
        <v>18</v>
      </c>
      <c r="B10" s="13">
        <v>49633</v>
      </c>
      <c r="C10" s="13">
        <v>71088</v>
      </c>
      <c r="D10" s="13">
        <v>63221</v>
      </c>
      <c r="E10" s="13">
        <v>44187</v>
      </c>
      <c r="F10" s="13">
        <v>54672</v>
      </c>
      <c r="G10" s="13">
        <v>65837</v>
      </c>
      <c r="H10" s="13">
        <v>59118</v>
      </c>
      <c r="I10" s="13">
        <v>11672</v>
      </c>
      <c r="J10" s="13">
        <v>21126</v>
      </c>
      <c r="K10" s="11">
        <f>SUM(B10:J10)</f>
        <v>440554</v>
      </c>
    </row>
    <row r="11" spans="1:13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31</v>
      </c>
      <c r="B12" s="17">
        <f t="shared" ref="B12:J12" si="3">SUM(B13:B15)</f>
        <v>290020</v>
      </c>
      <c r="C12" s="17">
        <f t="shared" si="3"/>
        <v>395843</v>
      </c>
      <c r="D12" s="17">
        <f t="shared" si="3"/>
        <v>378622</v>
      </c>
      <c r="E12" s="17">
        <f t="shared" si="3"/>
        <v>264444</v>
      </c>
      <c r="F12" s="17">
        <f t="shared" si="3"/>
        <v>362980</v>
      </c>
      <c r="G12" s="17">
        <f t="shared" si="3"/>
        <v>566398</v>
      </c>
      <c r="H12" s="17">
        <f t="shared" si="3"/>
        <v>275822</v>
      </c>
      <c r="I12" s="17">
        <f t="shared" si="3"/>
        <v>52979</v>
      </c>
      <c r="J12" s="17">
        <f t="shared" si="3"/>
        <v>141913</v>
      </c>
      <c r="K12" s="11">
        <f t="shared" ref="K12:K27" si="4">SUM(B12:J12)</f>
        <v>2729021</v>
      </c>
    </row>
    <row r="13" spans="1:13" ht="17.25" customHeight="1">
      <c r="A13" s="14" t="s">
        <v>20</v>
      </c>
      <c r="B13" s="13">
        <v>132280</v>
      </c>
      <c r="C13" s="13">
        <v>191383</v>
      </c>
      <c r="D13" s="13">
        <v>189454</v>
      </c>
      <c r="E13" s="13">
        <v>128879</v>
      </c>
      <c r="F13" s="13">
        <v>176922</v>
      </c>
      <c r="G13" s="13">
        <v>268368</v>
      </c>
      <c r="H13" s="13">
        <v>125561</v>
      </c>
      <c r="I13" s="13">
        <v>27836</v>
      </c>
      <c r="J13" s="13">
        <v>70507</v>
      </c>
      <c r="K13" s="11">
        <f t="shared" si="4"/>
        <v>1311190</v>
      </c>
      <c r="L13" s="53"/>
      <c r="M13" s="54"/>
    </row>
    <row r="14" spans="1:13" ht="17.25" customHeight="1">
      <c r="A14" s="14" t="s">
        <v>21</v>
      </c>
      <c r="B14" s="13">
        <v>124059</v>
      </c>
      <c r="C14" s="13">
        <v>155675</v>
      </c>
      <c r="D14" s="13">
        <v>144465</v>
      </c>
      <c r="E14" s="13">
        <v>107145</v>
      </c>
      <c r="F14" s="13">
        <v>147157</v>
      </c>
      <c r="G14" s="13">
        <v>248385</v>
      </c>
      <c r="H14" s="13">
        <v>118815</v>
      </c>
      <c r="I14" s="13">
        <v>18219</v>
      </c>
      <c r="J14" s="13">
        <v>54655</v>
      </c>
      <c r="K14" s="11">
        <f t="shared" si="4"/>
        <v>1118575</v>
      </c>
      <c r="L14" s="53"/>
    </row>
    <row r="15" spans="1:13" ht="17.25" customHeight="1">
      <c r="A15" s="14" t="s">
        <v>22</v>
      </c>
      <c r="B15" s="13">
        <v>33681</v>
      </c>
      <c r="C15" s="13">
        <v>48785</v>
      </c>
      <c r="D15" s="13">
        <v>44703</v>
      </c>
      <c r="E15" s="13">
        <v>28420</v>
      </c>
      <c r="F15" s="13">
        <v>38901</v>
      </c>
      <c r="G15" s="13">
        <v>49645</v>
      </c>
      <c r="H15" s="13">
        <v>31446</v>
      </c>
      <c r="I15" s="13">
        <v>6924</v>
      </c>
      <c r="J15" s="13">
        <v>16751</v>
      </c>
      <c r="K15" s="11">
        <f t="shared" si="4"/>
        <v>299256</v>
      </c>
    </row>
    <row r="16" spans="1:13" ht="17.25" customHeight="1">
      <c r="A16" s="15" t="s">
        <v>116</v>
      </c>
      <c r="B16" s="13">
        <f>B17+B18+B19</f>
        <v>8566</v>
      </c>
      <c r="C16" s="13">
        <f t="shared" ref="C16:J16" si="5">C17+C18+C19</f>
        <v>12223</v>
      </c>
      <c r="D16" s="13">
        <f t="shared" si="5"/>
        <v>10961</v>
      </c>
      <c r="E16" s="13">
        <f t="shared" si="5"/>
        <v>7138</v>
      </c>
      <c r="F16" s="13">
        <f t="shared" si="5"/>
        <v>10349</v>
      </c>
      <c r="G16" s="13">
        <f t="shared" si="5"/>
        <v>15825</v>
      </c>
      <c r="H16" s="13">
        <f t="shared" si="5"/>
        <v>7880</v>
      </c>
      <c r="I16" s="13">
        <f t="shared" si="5"/>
        <v>2053</v>
      </c>
      <c r="J16" s="13">
        <f t="shared" si="5"/>
        <v>4119</v>
      </c>
      <c r="K16" s="11">
        <f t="shared" si="4"/>
        <v>79114</v>
      </c>
    </row>
    <row r="17" spans="1:12" ht="17.25" customHeight="1">
      <c r="A17" s="14" t="s">
        <v>117</v>
      </c>
      <c r="B17" s="13">
        <v>3261</v>
      </c>
      <c r="C17" s="13">
        <v>4792</v>
      </c>
      <c r="D17" s="13">
        <v>4204</v>
      </c>
      <c r="E17" s="13">
        <v>3034</v>
      </c>
      <c r="F17" s="13">
        <v>4235</v>
      </c>
      <c r="G17" s="13">
        <v>7011</v>
      </c>
      <c r="H17" s="13">
        <v>3567</v>
      </c>
      <c r="I17" s="13">
        <v>891</v>
      </c>
      <c r="J17" s="13">
        <v>1579</v>
      </c>
      <c r="K17" s="11">
        <f t="shared" si="4"/>
        <v>32574</v>
      </c>
    </row>
    <row r="18" spans="1:12" ht="17.25" customHeight="1">
      <c r="A18" s="14" t="s">
        <v>118</v>
      </c>
      <c r="B18" s="13">
        <v>170</v>
      </c>
      <c r="C18" s="13">
        <v>241</v>
      </c>
      <c r="D18" s="13">
        <v>271</v>
      </c>
      <c r="E18" s="13">
        <v>203</v>
      </c>
      <c r="F18" s="13">
        <v>275</v>
      </c>
      <c r="G18" s="13">
        <v>495</v>
      </c>
      <c r="H18" s="13">
        <v>234</v>
      </c>
      <c r="I18" s="13">
        <v>50</v>
      </c>
      <c r="J18" s="13">
        <v>93</v>
      </c>
      <c r="K18" s="11">
        <f t="shared" si="4"/>
        <v>2032</v>
      </c>
    </row>
    <row r="19" spans="1:12" ht="17.25" customHeight="1">
      <c r="A19" s="14" t="s">
        <v>119</v>
      </c>
      <c r="B19" s="13">
        <v>5135</v>
      </c>
      <c r="C19" s="13">
        <v>7190</v>
      </c>
      <c r="D19" s="13">
        <v>6486</v>
      </c>
      <c r="E19" s="13">
        <v>3901</v>
      </c>
      <c r="F19" s="13">
        <v>5839</v>
      </c>
      <c r="G19" s="13">
        <v>8319</v>
      </c>
      <c r="H19" s="13">
        <v>4079</v>
      </c>
      <c r="I19" s="13">
        <v>1112</v>
      </c>
      <c r="J19" s="13">
        <v>2447</v>
      </c>
      <c r="K19" s="11">
        <f t="shared" si="4"/>
        <v>44508</v>
      </c>
    </row>
    <row r="20" spans="1:12" ht="17.25" customHeight="1">
      <c r="A20" s="16" t="s">
        <v>23</v>
      </c>
      <c r="B20" s="11">
        <f>+B21+B22+B23</f>
        <v>186851</v>
      </c>
      <c r="C20" s="11">
        <f t="shared" ref="C20:J20" si="6">+C21+C22+C23</f>
        <v>232977</v>
      </c>
      <c r="D20" s="11">
        <f t="shared" si="6"/>
        <v>256249</v>
      </c>
      <c r="E20" s="11">
        <f t="shared" si="6"/>
        <v>161626</v>
      </c>
      <c r="F20" s="11">
        <f t="shared" si="6"/>
        <v>264926</v>
      </c>
      <c r="G20" s="11">
        <f t="shared" si="6"/>
        <v>463721</v>
      </c>
      <c r="H20" s="11">
        <f t="shared" si="6"/>
        <v>165410</v>
      </c>
      <c r="I20" s="11">
        <f t="shared" si="6"/>
        <v>40523</v>
      </c>
      <c r="J20" s="11">
        <f t="shared" si="6"/>
        <v>92781</v>
      </c>
      <c r="K20" s="11">
        <f t="shared" si="4"/>
        <v>1865064</v>
      </c>
    </row>
    <row r="21" spans="1:12" ht="17.25" customHeight="1">
      <c r="A21" s="12" t="s">
        <v>24</v>
      </c>
      <c r="B21" s="13">
        <v>98756</v>
      </c>
      <c r="C21" s="13">
        <v>134196</v>
      </c>
      <c r="D21" s="13">
        <v>148835</v>
      </c>
      <c r="E21" s="13">
        <v>92690</v>
      </c>
      <c r="F21" s="13">
        <v>150030</v>
      </c>
      <c r="G21" s="13">
        <v>248091</v>
      </c>
      <c r="H21" s="13">
        <v>93991</v>
      </c>
      <c r="I21" s="13">
        <v>24489</v>
      </c>
      <c r="J21" s="13">
        <v>52858</v>
      </c>
      <c r="K21" s="11">
        <f t="shared" si="4"/>
        <v>1043936</v>
      </c>
      <c r="L21" s="53"/>
    </row>
    <row r="22" spans="1:12" ht="17.25" customHeight="1">
      <c r="A22" s="12" t="s">
        <v>25</v>
      </c>
      <c r="B22" s="13">
        <v>70324</v>
      </c>
      <c r="C22" s="13">
        <v>76746</v>
      </c>
      <c r="D22" s="13">
        <v>83195</v>
      </c>
      <c r="E22" s="13">
        <v>55802</v>
      </c>
      <c r="F22" s="13">
        <v>92858</v>
      </c>
      <c r="G22" s="13">
        <v>182098</v>
      </c>
      <c r="H22" s="13">
        <v>57092</v>
      </c>
      <c r="I22" s="13">
        <v>12181</v>
      </c>
      <c r="J22" s="13">
        <v>30781</v>
      </c>
      <c r="K22" s="11">
        <f t="shared" si="4"/>
        <v>661077</v>
      </c>
      <c r="L22" s="53"/>
    </row>
    <row r="23" spans="1:12" ht="17.25" customHeight="1">
      <c r="A23" s="12" t="s">
        <v>26</v>
      </c>
      <c r="B23" s="13">
        <v>17771</v>
      </c>
      <c r="C23" s="13">
        <v>22035</v>
      </c>
      <c r="D23" s="13">
        <v>24219</v>
      </c>
      <c r="E23" s="13">
        <v>13134</v>
      </c>
      <c r="F23" s="13">
        <v>22038</v>
      </c>
      <c r="G23" s="13">
        <v>33532</v>
      </c>
      <c r="H23" s="13">
        <v>14327</v>
      </c>
      <c r="I23" s="13">
        <v>3853</v>
      </c>
      <c r="J23" s="13">
        <v>9142</v>
      </c>
      <c r="K23" s="11">
        <f t="shared" si="4"/>
        <v>160051</v>
      </c>
    </row>
    <row r="24" spans="1:12" ht="17.25" customHeight="1">
      <c r="A24" s="16" t="s">
        <v>27</v>
      </c>
      <c r="B24" s="13">
        <v>42596</v>
      </c>
      <c r="C24" s="13">
        <v>69993</v>
      </c>
      <c r="D24" s="13">
        <v>80347</v>
      </c>
      <c r="E24" s="13">
        <v>48868</v>
      </c>
      <c r="F24" s="13">
        <v>62145</v>
      </c>
      <c r="G24" s="13">
        <v>70555</v>
      </c>
      <c r="H24" s="13">
        <v>34890</v>
      </c>
      <c r="I24" s="13">
        <v>14731</v>
      </c>
      <c r="J24" s="13">
        <v>34070</v>
      </c>
      <c r="K24" s="11">
        <f t="shared" si="4"/>
        <v>458195</v>
      </c>
    </row>
    <row r="25" spans="1:12" ht="17.25" customHeight="1">
      <c r="A25" s="12" t="s">
        <v>28</v>
      </c>
      <c r="B25" s="13">
        <v>27261</v>
      </c>
      <c r="C25" s="13">
        <v>44796</v>
      </c>
      <c r="D25" s="13">
        <v>51422</v>
      </c>
      <c r="E25" s="13">
        <v>31276</v>
      </c>
      <c r="F25" s="13">
        <v>39773</v>
      </c>
      <c r="G25" s="13">
        <v>45155</v>
      </c>
      <c r="H25" s="13">
        <v>22330</v>
      </c>
      <c r="I25" s="13">
        <v>9428</v>
      </c>
      <c r="J25" s="13">
        <v>21805</v>
      </c>
      <c r="K25" s="11">
        <f t="shared" si="4"/>
        <v>293246</v>
      </c>
      <c r="L25" s="53"/>
    </row>
    <row r="26" spans="1:12" ht="17.25" customHeight="1">
      <c r="A26" s="12" t="s">
        <v>29</v>
      </c>
      <c r="B26" s="13">
        <v>15335</v>
      </c>
      <c r="C26" s="13">
        <v>25197</v>
      </c>
      <c r="D26" s="13">
        <v>28925</v>
      </c>
      <c r="E26" s="13">
        <v>17592</v>
      </c>
      <c r="F26" s="13">
        <v>22372</v>
      </c>
      <c r="G26" s="13">
        <v>25400</v>
      </c>
      <c r="H26" s="13">
        <v>12560</v>
      </c>
      <c r="I26" s="13">
        <v>5303</v>
      </c>
      <c r="J26" s="13">
        <v>12265</v>
      </c>
      <c r="K26" s="11">
        <f t="shared" si="4"/>
        <v>164949</v>
      </c>
      <c r="L26" s="53"/>
    </row>
    <row r="27" spans="1:12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8096</v>
      </c>
      <c r="I27" s="11">
        <v>0</v>
      </c>
      <c r="J27" s="11">
        <v>0</v>
      </c>
      <c r="K27" s="11">
        <f t="shared" si="4"/>
        <v>8096</v>
      </c>
    </row>
    <row r="28" spans="1:12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2" ht="17.25" customHeight="1">
      <c r="A29" s="2" t="s">
        <v>33</v>
      </c>
      <c r="B29" s="33">
        <f>SUM(B30:B33)</f>
        <v>2.2709000000000001</v>
      </c>
      <c r="C29" s="33">
        <f t="shared" ref="C29:J29" si="7">SUM(C30:C33)</f>
        <v>2.5901443</v>
      </c>
      <c r="D29" s="33">
        <f t="shared" si="7"/>
        <v>2.9426000000000001</v>
      </c>
      <c r="E29" s="33">
        <f t="shared" si="7"/>
        <v>2.48</v>
      </c>
      <c r="F29" s="33">
        <f t="shared" si="7"/>
        <v>2.4076</v>
      </c>
      <c r="G29" s="33">
        <f t="shared" si="7"/>
        <v>2.0710999999999999</v>
      </c>
      <c r="H29" s="33">
        <f t="shared" si="7"/>
        <v>2.3748</v>
      </c>
      <c r="I29" s="33">
        <f t="shared" si="7"/>
        <v>4.2154999999999996</v>
      </c>
      <c r="J29" s="33">
        <f t="shared" si="7"/>
        <v>2.4994999999999998</v>
      </c>
      <c r="K29" s="19">
        <v>0</v>
      </c>
    </row>
    <row r="30" spans="1:12" ht="17.25" customHeight="1">
      <c r="A30" s="16" t="s">
        <v>34</v>
      </c>
      <c r="B30" s="33">
        <v>2.2709000000000001</v>
      </c>
      <c r="C30" s="33">
        <v>2.5844</v>
      </c>
      <c r="D30" s="33">
        <v>2.9426000000000001</v>
      </c>
      <c r="E30" s="33">
        <v>2.48</v>
      </c>
      <c r="F30" s="33">
        <v>2.4076</v>
      </c>
      <c r="G30" s="33">
        <v>2.0710999999999999</v>
      </c>
      <c r="H30" s="33">
        <v>2.3748</v>
      </c>
      <c r="I30" s="33">
        <v>4.2154999999999996</v>
      </c>
      <c r="J30" s="33">
        <v>2.4994999999999998</v>
      </c>
      <c r="K30" s="19">
        <v>0</v>
      </c>
    </row>
    <row r="31" spans="1:12" ht="17.25" customHeight="1">
      <c r="A31" s="31" t="s">
        <v>35</v>
      </c>
      <c r="B31" s="32">
        <v>0</v>
      </c>
      <c r="C31" s="47">
        <v>5.7442999999999999E-3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2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6915.2</v>
      </c>
      <c r="I35" s="19">
        <v>0</v>
      </c>
      <c r="J35" s="19">
        <v>0</v>
      </c>
      <c r="K35" s="23">
        <f>SUM(B35:J35)</f>
        <v>6915.2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45021.66</v>
      </c>
      <c r="I36" s="19">
        <v>0</v>
      </c>
      <c r="J36" s="19">
        <v>0</v>
      </c>
      <c r="K36" s="23">
        <f>SUM(B36:J36)</f>
        <v>45021.66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t="shared" ref="K39:K44" si="8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1327836.1099999999</v>
      </c>
      <c r="C47" s="22">
        <f t="shared" ref="C47:H47" si="9">+C48+C56</f>
        <v>2047185.32</v>
      </c>
      <c r="D47" s="22">
        <f t="shared" si="9"/>
        <v>2344440.1999999997</v>
      </c>
      <c r="E47" s="22">
        <f t="shared" si="9"/>
        <v>1325257.6000000001</v>
      </c>
      <c r="F47" s="22">
        <f t="shared" si="9"/>
        <v>1837483.28</v>
      </c>
      <c r="G47" s="22">
        <f t="shared" si="9"/>
        <v>2475395.04</v>
      </c>
      <c r="H47" s="22">
        <f t="shared" si="9"/>
        <v>1332447.3599999999</v>
      </c>
      <c r="I47" s="22">
        <f>+I48+I56</f>
        <v>514113.95</v>
      </c>
      <c r="J47" s="22">
        <f>+J48+J56</f>
        <v>747242.76</v>
      </c>
      <c r="K47" s="22">
        <f>SUM(B47:J47)</f>
        <v>13951401.619999995</v>
      </c>
    </row>
    <row r="48" spans="1:11" ht="17.25" customHeight="1">
      <c r="A48" s="16" t="s">
        <v>48</v>
      </c>
      <c r="B48" s="23">
        <f>SUM(B49:B55)</f>
        <v>1311821.72</v>
      </c>
      <c r="C48" s="23">
        <f t="shared" ref="C48:H48" si="10">SUM(C49:C55)</f>
        <v>2025814.02</v>
      </c>
      <c r="D48" s="23">
        <f t="shared" si="10"/>
        <v>2322888.44</v>
      </c>
      <c r="E48" s="23">
        <f t="shared" si="10"/>
        <v>1305132.24</v>
      </c>
      <c r="F48" s="23">
        <f t="shared" si="10"/>
        <v>1817911.35</v>
      </c>
      <c r="G48" s="23">
        <f t="shared" si="10"/>
        <v>2448736.09</v>
      </c>
      <c r="H48" s="23">
        <f t="shared" si="10"/>
        <v>1315942.96</v>
      </c>
      <c r="I48" s="23">
        <f>SUM(I49:I55)</f>
        <v>514113.95</v>
      </c>
      <c r="J48" s="23">
        <f>SUM(J49:J55)</f>
        <v>734875.5</v>
      </c>
      <c r="K48" s="23">
        <f t="shared" ref="K48:K56" si="11">SUM(B48:J48)</f>
        <v>13797236.27</v>
      </c>
    </row>
    <row r="49" spans="1:11" ht="17.25" customHeight="1">
      <c r="A49" s="35" t="s">
        <v>49</v>
      </c>
      <c r="B49" s="23">
        <f t="shared" ref="B49:H49" si="12">ROUND(B30*B7,2)</f>
        <v>1311821.72</v>
      </c>
      <c r="C49" s="23">
        <f t="shared" si="12"/>
        <v>2021321.27</v>
      </c>
      <c r="D49" s="23">
        <f t="shared" si="12"/>
        <v>2322888.44</v>
      </c>
      <c r="E49" s="23">
        <f t="shared" si="12"/>
        <v>1305132.24</v>
      </c>
      <c r="F49" s="23">
        <f t="shared" si="12"/>
        <v>1817911.35</v>
      </c>
      <c r="G49" s="23">
        <f t="shared" si="12"/>
        <v>2448736.09</v>
      </c>
      <c r="H49" s="23">
        <f t="shared" si="12"/>
        <v>1309027.76</v>
      </c>
      <c r="I49" s="23">
        <f>ROUND(I30*I7,2)</f>
        <v>514113.95</v>
      </c>
      <c r="J49" s="23">
        <f>ROUND(J30*J7,2)</f>
        <v>734875.5</v>
      </c>
      <c r="K49" s="23">
        <f t="shared" si="11"/>
        <v>13785828.319999998</v>
      </c>
    </row>
    <row r="50" spans="1:11" ht="17.25" customHeight="1">
      <c r="A50" s="35" t="s">
        <v>50</v>
      </c>
      <c r="B50" s="19">
        <v>0</v>
      </c>
      <c r="C50" s="23">
        <f>ROUND(C31*C7,2)</f>
        <v>4492.75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4492.75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6915.2</v>
      </c>
      <c r="I53" s="32">
        <f>+I35</f>
        <v>0</v>
      </c>
      <c r="J53" s="32">
        <f>+J35</f>
        <v>0</v>
      </c>
      <c r="K53" s="23">
        <f t="shared" si="11"/>
        <v>6915.2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16014.39</v>
      </c>
      <c r="C56" s="37">
        <v>21371.3</v>
      </c>
      <c r="D56" s="37">
        <v>21551.759999999998</v>
      </c>
      <c r="E56" s="37">
        <v>20125.36</v>
      </c>
      <c r="F56" s="37">
        <v>19571.93</v>
      </c>
      <c r="G56" s="37">
        <v>26658.95</v>
      </c>
      <c r="H56" s="37">
        <v>16504.400000000001</v>
      </c>
      <c r="I56" s="19">
        <v>0</v>
      </c>
      <c r="J56" s="37">
        <v>12367.26</v>
      </c>
      <c r="K56" s="37">
        <f t="shared" si="11"/>
        <v>154165.35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t="shared" ref="B60:J60" si="13">+B61+B68+B94+B95</f>
        <v>-227911.39</v>
      </c>
      <c r="C60" s="36">
        <f t="shared" si="13"/>
        <v>-227887.45</v>
      </c>
      <c r="D60" s="36">
        <f t="shared" si="13"/>
        <v>-198599.69</v>
      </c>
      <c r="E60" s="36">
        <f t="shared" si="13"/>
        <v>-255459.37</v>
      </c>
      <c r="F60" s="36">
        <f t="shared" si="13"/>
        <v>-231538.85</v>
      </c>
      <c r="G60" s="36">
        <f t="shared" si="13"/>
        <v>-254156.77</v>
      </c>
      <c r="H60" s="36">
        <f t="shared" si="13"/>
        <v>-117309.35999999999</v>
      </c>
      <c r="I60" s="36">
        <f t="shared" si="13"/>
        <v>-78201.58</v>
      </c>
      <c r="J60" s="36">
        <f t="shared" si="13"/>
        <v>-86892.34</v>
      </c>
      <c r="K60" s="36">
        <f>SUM(B60:J60)</f>
        <v>-1677956.8</v>
      </c>
    </row>
    <row r="61" spans="1:11" ht="18.75" customHeight="1">
      <c r="A61" s="16" t="s">
        <v>82</v>
      </c>
      <c r="B61" s="36">
        <f t="shared" ref="B61:J61" si="14">B62+B63+B64+B65+B66+B67</f>
        <v>-213734.54</v>
      </c>
      <c r="C61" s="36">
        <f t="shared" si="14"/>
        <v>-219711.82</v>
      </c>
      <c r="D61" s="36">
        <f t="shared" si="14"/>
        <v>-211282.57</v>
      </c>
      <c r="E61" s="36">
        <f t="shared" si="14"/>
        <v>-228238.53</v>
      </c>
      <c r="F61" s="36">
        <f t="shared" si="14"/>
        <v>-240015.56</v>
      </c>
      <c r="G61" s="36">
        <f t="shared" si="14"/>
        <v>-254479.66999999998</v>
      </c>
      <c r="H61" s="36">
        <f t="shared" si="14"/>
        <v>-177354</v>
      </c>
      <c r="I61" s="36">
        <f t="shared" si="14"/>
        <v>-35016</v>
      </c>
      <c r="J61" s="36">
        <f t="shared" si="14"/>
        <v>-63378</v>
      </c>
      <c r="K61" s="36">
        <f t="shared" ref="K61:K94" si="15">SUM(B61:J61)</f>
        <v>-1643210.69</v>
      </c>
    </row>
    <row r="62" spans="1:11" ht="18.75" customHeight="1">
      <c r="A62" s="12" t="s">
        <v>83</v>
      </c>
      <c r="B62" s="36">
        <f>-ROUND(B9*$D$3,2)</f>
        <v>-148899</v>
      </c>
      <c r="C62" s="36">
        <f t="shared" ref="C62:J62" si="16">-ROUND(C9*$D$3,2)</f>
        <v>-213264</v>
      </c>
      <c r="D62" s="36">
        <f t="shared" si="16"/>
        <v>-189663</v>
      </c>
      <c r="E62" s="36">
        <f t="shared" si="16"/>
        <v>-132561</v>
      </c>
      <c r="F62" s="36">
        <f t="shared" si="16"/>
        <v>-164016</v>
      </c>
      <c r="G62" s="36">
        <f t="shared" si="16"/>
        <v>-197511</v>
      </c>
      <c r="H62" s="36">
        <f t="shared" si="16"/>
        <v>-177354</v>
      </c>
      <c r="I62" s="36">
        <f t="shared" si="16"/>
        <v>-35016</v>
      </c>
      <c r="J62" s="36">
        <f t="shared" si="16"/>
        <v>-63378</v>
      </c>
      <c r="K62" s="36">
        <f t="shared" si="15"/>
        <v>-1321662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121</v>
      </c>
      <c r="B64" s="36">
        <v>-27</v>
      </c>
      <c r="C64" s="36">
        <v>-3</v>
      </c>
      <c r="D64" s="36">
        <v>-3</v>
      </c>
      <c r="E64" s="36">
        <v>-18</v>
      </c>
      <c r="F64" s="36">
        <v>0</v>
      </c>
      <c r="G64" s="36">
        <v>-6</v>
      </c>
      <c r="H64" s="36">
        <v>0</v>
      </c>
      <c r="I64" s="36">
        <v>0</v>
      </c>
      <c r="J64" s="36">
        <v>0</v>
      </c>
      <c r="K64" s="36">
        <f t="shared" si="15"/>
        <v>-57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-64808.54</v>
      </c>
      <c r="C66" s="48">
        <v>-6444.82</v>
      </c>
      <c r="D66" s="48">
        <v>-21616.57</v>
      </c>
      <c r="E66" s="48">
        <v>-95659.53</v>
      </c>
      <c r="F66" s="48">
        <v>-75999.56</v>
      </c>
      <c r="G66" s="48">
        <v>-56962.67</v>
      </c>
      <c r="H66" s="19">
        <v>0</v>
      </c>
      <c r="I66" s="19">
        <v>0</v>
      </c>
      <c r="J66" s="19">
        <v>0</v>
      </c>
      <c r="K66" s="36">
        <f t="shared" si="15"/>
        <v>-321491.69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t="shared" ref="B68:J68" si="17">SUM(B69:B92)</f>
        <v>-14176.85</v>
      </c>
      <c r="C68" s="36">
        <f t="shared" si="17"/>
        <v>-20775.63</v>
      </c>
      <c r="D68" s="36">
        <f t="shared" si="17"/>
        <v>-20547.419999999998</v>
      </c>
      <c r="E68" s="36">
        <f t="shared" si="17"/>
        <v>-38170.839999999997</v>
      </c>
      <c r="F68" s="36">
        <f t="shared" si="17"/>
        <v>-19129.29</v>
      </c>
      <c r="G68" s="36">
        <f t="shared" si="17"/>
        <v>-28594.39</v>
      </c>
      <c r="H68" s="36">
        <f t="shared" si="17"/>
        <v>-13989.36</v>
      </c>
      <c r="I68" s="36">
        <f t="shared" si="17"/>
        <v>-43185.58</v>
      </c>
      <c r="J68" s="36">
        <f t="shared" si="17"/>
        <v>-23514.34</v>
      </c>
      <c r="K68" s="36">
        <f t="shared" si="15"/>
        <v>-222083.69999999998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-912.8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-912.8</v>
      </c>
    </row>
    <row r="70" spans="1:11" ht="18.75" customHeight="1">
      <c r="A70" s="12" t="s">
        <v>63</v>
      </c>
      <c r="B70" s="19">
        <v>0</v>
      </c>
      <c r="C70" s="36">
        <v>-195.4</v>
      </c>
      <c r="D70" s="36">
        <v>-24.35</v>
      </c>
      <c r="E70" s="19">
        <v>0</v>
      </c>
      <c r="F70" s="19">
        <v>0</v>
      </c>
      <c r="G70" s="36">
        <v>-24.35</v>
      </c>
      <c r="H70" s="19">
        <v>0</v>
      </c>
      <c r="I70" s="19">
        <v>0</v>
      </c>
      <c r="J70" s="19">
        <v>0</v>
      </c>
      <c r="K70" s="36">
        <f t="shared" si="15"/>
        <v>-244.1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-1789.83</v>
      </c>
      <c r="J71" s="19">
        <v>0</v>
      </c>
      <c r="K71" s="36">
        <f t="shared" si="15"/>
        <v>-3238.23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-14176.85</v>
      </c>
      <c r="C73" s="36">
        <v>-20580.23</v>
      </c>
      <c r="D73" s="36">
        <v>-19455.32</v>
      </c>
      <c r="E73" s="36">
        <v>-13643.24</v>
      </c>
      <c r="F73" s="36">
        <v>-18748.64</v>
      </c>
      <c r="G73" s="36">
        <v>-28570.04</v>
      </c>
      <c r="H73" s="36">
        <v>-13989.36</v>
      </c>
      <c r="I73" s="36">
        <v>-4917.91</v>
      </c>
      <c r="J73" s="36">
        <v>-10138.69</v>
      </c>
      <c r="K73" s="49">
        <f t="shared" si="15"/>
        <v>-144220.28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32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32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32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32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32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36">
        <v>-12615.16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49">
        <f t="shared" si="15"/>
        <v>-12615.16</v>
      </c>
    </row>
    <row r="81" spans="1:12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32">
        <f t="shared" si="15"/>
        <v>0</v>
      </c>
    </row>
    <row r="82" spans="1:12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32">
        <f t="shared" si="15"/>
        <v>0</v>
      </c>
    </row>
    <row r="83" spans="1:12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32">
        <f>SUM(B83:J83)</f>
        <v>0</v>
      </c>
    </row>
    <row r="84" spans="1:12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32">
        <f t="shared" si="15"/>
        <v>0</v>
      </c>
    </row>
    <row r="85" spans="1:12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32">
        <f t="shared" si="15"/>
        <v>0</v>
      </c>
    </row>
    <row r="86" spans="1:12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32">
        <f t="shared" si="15"/>
        <v>0</v>
      </c>
    </row>
    <row r="87" spans="1:12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32">
        <f t="shared" si="15"/>
        <v>0</v>
      </c>
    </row>
    <row r="88" spans="1:12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32">
        <f t="shared" si="15"/>
        <v>0</v>
      </c>
    </row>
    <row r="89" spans="1:12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32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56">
        <f t="shared" si="15"/>
        <v>0</v>
      </c>
      <c r="L90" s="58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57">
        <v>0</v>
      </c>
      <c r="L91" s="57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-10999.64</v>
      </c>
      <c r="F92" s="19">
        <v>0</v>
      </c>
      <c r="G92" s="19">
        <v>0</v>
      </c>
      <c r="H92" s="19">
        <v>0</v>
      </c>
      <c r="I92" s="49">
        <v>-6477.84</v>
      </c>
      <c r="J92" s="49">
        <v>-13375.65</v>
      </c>
      <c r="K92" s="49">
        <f t="shared" si="15"/>
        <v>-30853.129999999997</v>
      </c>
      <c r="L92" s="57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7"/>
    </row>
    <row r="94" spans="1:12" ht="18.75" customHeight="1">
      <c r="A94" s="16" t="s">
        <v>126</v>
      </c>
      <c r="B94" s="19">
        <v>0</v>
      </c>
      <c r="C94" s="49">
        <v>12600</v>
      </c>
      <c r="D94" s="49">
        <v>33230.300000000003</v>
      </c>
      <c r="E94" s="49">
        <v>10950</v>
      </c>
      <c r="F94" s="49">
        <v>27606</v>
      </c>
      <c r="G94" s="49">
        <v>28917.29</v>
      </c>
      <c r="H94" s="49">
        <v>74034</v>
      </c>
      <c r="I94" s="19">
        <v>0</v>
      </c>
      <c r="J94" s="19">
        <v>0</v>
      </c>
      <c r="K94" s="49">
        <f t="shared" si="15"/>
        <v>187337.59</v>
      </c>
      <c r="L94" s="57"/>
    </row>
    <row r="95" spans="1:12" ht="18.75" customHeight="1">
      <c r="A95" s="16" t="s">
        <v>122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57">
        <v>0</v>
      </c>
      <c r="L95" s="58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ref="K96:K101" si="18">SUM(B96:J96)</f>
        <v>0</v>
      </c>
      <c r="L96" s="55"/>
    </row>
    <row r="97" spans="1:13" ht="18.75" customHeight="1">
      <c r="A97" s="16" t="s">
        <v>91</v>
      </c>
      <c r="B97" s="24">
        <f t="shared" ref="B97:H97" si="19">+B98+B99</f>
        <v>1099924.7199999997</v>
      </c>
      <c r="C97" s="24">
        <f t="shared" si="19"/>
        <v>1819297.87</v>
      </c>
      <c r="D97" s="24">
        <f t="shared" si="19"/>
        <v>2145840.5099999998</v>
      </c>
      <c r="E97" s="24">
        <f t="shared" si="19"/>
        <v>1069798.2300000002</v>
      </c>
      <c r="F97" s="24">
        <f t="shared" si="19"/>
        <v>1605944.43</v>
      </c>
      <c r="G97" s="24">
        <f t="shared" si="19"/>
        <v>2221238.27</v>
      </c>
      <c r="H97" s="24">
        <f t="shared" si="19"/>
        <v>1215137.9999999998</v>
      </c>
      <c r="I97" s="24">
        <f>+I98+I99</f>
        <v>435912.37</v>
      </c>
      <c r="J97" s="24">
        <f>+J98+J99</f>
        <v>647983.16</v>
      </c>
      <c r="K97" s="49">
        <f t="shared" si="18"/>
        <v>12261077.559999999</v>
      </c>
      <c r="L97" s="55"/>
    </row>
    <row r="98" spans="1:13" ht="18.75" customHeight="1">
      <c r="A98" s="16" t="s">
        <v>90</v>
      </c>
      <c r="B98" s="24">
        <f t="shared" ref="B98:J98" si="20">+B48+B61+B68+B94</f>
        <v>1083910.3299999998</v>
      </c>
      <c r="C98" s="24">
        <f t="shared" si="20"/>
        <v>1797926.57</v>
      </c>
      <c r="D98" s="24">
        <f t="shared" si="20"/>
        <v>2124288.75</v>
      </c>
      <c r="E98" s="24">
        <f t="shared" si="20"/>
        <v>1049672.8700000001</v>
      </c>
      <c r="F98" s="24">
        <f t="shared" si="20"/>
        <v>1586372.5</v>
      </c>
      <c r="G98" s="24">
        <f t="shared" si="20"/>
        <v>2194579.3199999998</v>
      </c>
      <c r="H98" s="24">
        <f t="shared" si="20"/>
        <v>1198633.5999999999</v>
      </c>
      <c r="I98" s="24">
        <f t="shared" si="20"/>
        <v>435912.37</v>
      </c>
      <c r="J98" s="24">
        <f t="shared" si="20"/>
        <v>647983.16</v>
      </c>
      <c r="K98" s="49">
        <f t="shared" si="18"/>
        <v>12119279.469999999</v>
      </c>
      <c r="L98" s="55"/>
    </row>
    <row r="99" spans="1:13" ht="18" customHeight="1">
      <c r="A99" s="16" t="s">
        <v>123</v>
      </c>
      <c r="B99" s="24">
        <f t="shared" ref="B99:J99" si="21">IF(+B56+B95+B100&lt;0,0,(B56+B95+B100))</f>
        <v>16014.39</v>
      </c>
      <c r="C99" s="24">
        <f>IF(+C56+C95+C100&lt;0,0,(C56+C95+C100))</f>
        <v>21371.3</v>
      </c>
      <c r="D99" s="24">
        <f t="shared" si="21"/>
        <v>21551.759999999998</v>
      </c>
      <c r="E99" s="24">
        <f t="shared" si="21"/>
        <v>20125.36</v>
      </c>
      <c r="F99" s="24">
        <f t="shared" si="21"/>
        <v>19571.93</v>
      </c>
      <c r="G99" s="24">
        <f t="shared" si="21"/>
        <v>26658.95</v>
      </c>
      <c r="H99" s="24">
        <f t="shared" si="21"/>
        <v>16504.400000000001</v>
      </c>
      <c r="I99" s="19">
        <f t="shared" si="21"/>
        <v>0</v>
      </c>
      <c r="J99" s="19">
        <f t="shared" si="21"/>
        <v>0</v>
      </c>
      <c r="K99" s="49">
        <f t="shared" si="18"/>
        <v>141798.09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49">
        <v>-146003.44</v>
      </c>
      <c r="K100" s="49">
        <f t="shared" si="18"/>
        <v>-146003.44</v>
      </c>
      <c r="M100" s="59"/>
    </row>
    <row r="101" spans="1:13" ht="18.75" customHeight="1">
      <c r="A101" s="16" t="s">
        <v>124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49">
        <f>+J100+J56</f>
        <v>-133636.18</v>
      </c>
      <c r="K101" s="49">
        <f t="shared" si="18"/>
        <v>-133636.18</v>
      </c>
    </row>
    <row r="102" spans="1:13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3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3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3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12261077.550000001</v>
      </c>
      <c r="L105" s="55"/>
    </row>
    <row r="106" spans="1:13" ht="18.75" customHeight="1">
      <c r="A106" s="26" t="s">
        <v>78</v>
      </c>
      <c r="B106" s="27">
        <v>135316.35999999999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135316.35999999999</v>
      </c>
    </row>
    <row r="107" spans="1:13" ht="18.75" customHeight="1">
      <c r="A107" s="26" t="s">
        <v>79</v>
      </c>
      <c r="B107" s="27">
        <v>964608.36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t="shared" ref="K107:K123" si="22">SUM(B107:J107)</f>
        <v>964608.36</v>
      </c>
    </row>
    <row r="108" spans="1:13" ht="18.75" customHeight="1">
      <c r="A108" s="26" t="s">
        <v>80</v>
      </c>
      <c r="B108" s="41">
        <v>0</v>
      </c>
      <c r="C108" s="27">
        <f>+C97</f>
        <v>1819297.87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1819297.87</v>
      </c>
    </row>
    <row r="109" spans="1:13" ht="18.75" customHeight="1">
      <c r="A109" s="26" t="s">
        <v>81</v>
      </c>
      <c r="B109" s="41">
        <v>0</v>
      </c>
      <c r="C109" s="41">
        <v>0</v>
      </c>
      <c r="D109" s="27">
        <f>+D97</f>
        <v>2145840.5099999998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2145840.5099999998</v>
      </c>
    </row>
    <row r="110" spans="1:13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1069798.2300000002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1069798.2300000002</v>
      </c>
    </row>
    <row r="111" spans="1:13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194365.97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194365.97</v>
      </c>
    </row>
    <row r="112" spans="1:13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277547.58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277547.58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404723.3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404723.3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729307.58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729307.58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648613.88</v>
      </c>
      <c r="H115" s="41">
        <v>0</v>
      </c>
      <c r="I115" s="41">
        <v>0</v>
      </c>
      <c r="J115" s="41">
        <v>0</v>
      </c>
      <c r="K115" s="42">
        <f t="shared" si="22"/>
        <v>648613.88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51629.05</v>
      </c>
      <c r="H116" s="41">
        <v>0</v>
      </c>
      <c r="I116" s="41">
        <v>0</v>
      </c>
      <c r="J116" s="41">
        <v>0</v>
      </c>
      <c r="K116" s="42">
        <f t="shared" si="22"/>
        <v>51629.05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361038.51</v>
      </c>
      <c r="H117" s="41">
        <v>0</v>
      </c>
      <c r="I117" s="41">
        <v>0</v>
      </c>
      <c r="J117" s="41">
        <v>0</v>
      </c>
      <c r="K117" s="42">
        <f t="shared" si="22"/>
        <v>361038.51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327683.55</v>
      </c>
      <c r="H118" s="41">
        <v>0</v>
      </c>
      <c r="I118" s="41">
        <v>0</v>
      </c>
      <c r="J118" s="41">
        <v>0</v>
      </c>
      <c r="K118" s="42">
        <f t="shared" si="22"/>
        <v>327683.55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832273.27</v>
      </c>
      <c r="H119" s="41">
        <v>0</v>
      </c>
      <c r="I119" s="41">
        <v>0</v>
      </c>
      <c r="J119" s="41">
        <v>0</v>
      </c>
      <c r="K119" s="42">
        <f t="shared" si="22"/>
        <v>832273.27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487519.89</v>
      </c>
      <c r="I120" s="41">
        <v>0</v>
      </c>
      <c r="J120" s="41">
        <v>0</v>
      </c>
      <c r="K120" s="42">
        <f t="shared" si="22"/>
        <v>487519.89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727618.11</v>
      </c>
      <c r="I121" s="41">
        <v>0</v>
      </c>
      <c r="J121" s="41">
        <v>0</v>
      </c>
      <c r="K121" s="42">
        <f t="shared" si="22"/>
        <v>727618.11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435912.37</v>
      </c>
      <c r="J122" s="41">
        <v>0</v>
      </c>
      <c r="K122" s="42">
        <f t="shared" si="22"/>
        <v>435912.37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647983.16</v>
      </c>
      <c r="K123" s="45">
        <f t="shared" si="22"/>
        <v>647983.16</v>
      </c>
    </row>
    <row r="124" spans="1:11" ht="18.75" customHeight="1">
      <c r="A124" s="40" t="s">
        <v>127</v>
      </c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spans="1:11" ht="18.75" customHeight="1">
      <c r="A125" s="61"/>
    </row>
    <row r="126" spans="1:11" ht="18.75" customHeight="1">
      <c r="A126" s="40"/>
    </row>
    <row r="127" spans="1:11" ht="18.75" customHeight="1">
      <c r="A127" s="40"/>
    </row>
    <row r="128" spans="1:11" ht="15.75">
      <c r="A128" s="39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2014-05-30T18:58:26Z</dcterms:modified>
</cp:coreProperties>
</file>