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100" i="8"/>
  <c r="J101"/>
  <c r="K101" s="1"/>
  <c r="J99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K20" s="1"/>
  <c r="G20"/>
  <c r="H20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 s="1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B68"/>
  <c r="C68"/>
  <c r="D68"/>
  <c r="E68"/>
  <c r="F68"/>
  <c r="G68"/>
  <c r="H68"/>
  <c r="I68"/>
  <c r="J68"/>
  <c r="K68" s="1"/>
  <c r="K69"/>
  <c r="K70"/>
  <c r="K71"/>
  <c r="K74"/>
  <c r="K76"/>
  <c r="K77"/>
  <c r="K78"/>
  <c r="K79"/>
  <c r="K80"/>
  <c r="K81"/>
  <c r="K82"/>
  <c r="K83"/>
  <c r="K84"/>
  <c r="K85"/>
  <c r="K86"/>
  <c r="K87"/>
  <c r="K88"/>
  <c r="K89"/>
  <c r="K90"/>
  <c r="K92"/>
  <c r="K96"/>
  <c r="B99"/>
  <c r="C99"/>
  <c r="D99"/>
  <c r="E99"/>
  <c r="F99"/>
  <c r="G99"/>
  <c r="H99"/>
  <c r="I99"/>
  <c r="K99"/>
  <c r="K106"/>
  <c r="K107"/>
  <c r="K111"/>
  <c r="K112"/>
  <c r="K113"/>
  <c r="K114"/>
  <c r="K115"/>
  <c r="K116"/>
  <c r="K117"/>
  <c r="K118"/>
  <c r="K119"/>
  <c r="K120"/>
  <c r="K121"/>
  <c r="K122"/>
  <c r="K123"/>
  <c r="J8" l="1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I8"/>
  <c r="I7" s="1"/>
  <c r="I49" s="1"/>
  <c r="I48" s="1"/>
  <c r="G8"/>
  <c r="G7" s="1"/>
  <c r="G49" s="1"/>
  <c r="G48" s="1"/>
  <c r="E8"/>
  <c r="E7" s="1"/>
  <c r="E49" s="1"/>
  <c r="E48" s="1"/>
  <c r="C8"/>
  <c r="C7" s="1"/>
  <c r="I60"/>
  <c r="G60"/>
  <c r="E60"/>
  <c r="C60"/>
  <c r="J60"/>
  <c r="H60"/>
  <c r="F60"/>
  <c r="D60"/>
  <c r="B60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<sst xmlns="http://schemas.openxmlformats.org/spreadsheetml/2006/main" count="127" uniqueCount="127">
  <si>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</si>
  <si>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</si>
  <si>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</si>
  <si>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</si>
  <si>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</si>
  <si>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</si>
  <si>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</si>
  <si>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</si>
  <si>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</si>
  <si>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</si>
  <si>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</si>
  <si>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</si>
  <si>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</si>
  <si>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</si>
  <si>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</si>
  <si>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</si>
  <si>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</si>
  <si>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</si>
  <si>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</si>
  <si>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</si>
  <si>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</si>
  <si>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</si>
  <si>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</si>
  <si>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</si>
  <si>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</si>
  <si>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</si>
  <si>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</si>
  <si>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</si>
  <si>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</si>
  <si>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</si>
  <si>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</si>
  <si>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</si>
  <si>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</si>
  <si>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</si>
  <si>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</si>
  <si>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</si>
  <si>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</si>
  <si>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</si>
  <si>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</si>
  <si>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</si>
  <si>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</si>
  <si>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</si>
  <si>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</si>
  <si>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</si>
  <si>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</si>
  <si>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</si>
  <si>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</si>
  <si>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</si>
  <si>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</si>
  <si>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</si>
  <si>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</si>
  <si>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</si>
  <si>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</si>
  <si>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</si>
  <si>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</si>
  <si>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</si>
  <si>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</si>
  <si>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</si>
  <si>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</si>
  <si>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</si>
  <si>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</si>
  <si>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</si>
  <si>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</si>
  <si>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</si>
  <si>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</si>
  <si>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</si>
  <si>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</si>
  <si>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</si>
  <si>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</si>
  <si>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</si>
  <si>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</si>
  <si>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</si>
  <si>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</si>
  <si>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</si>
  <si>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</si>
  <si>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</si>
  <si>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</si>
  <si>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</si>
  <si>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</si>
  <si>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</si>
  <si>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</si>
  <si>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</si>
  <si>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</si>
  <si>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</si>
  <si>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</si>
  <si>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</si>
  <si>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</si>
  <si>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</si>
  <si>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</si>
  <si>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</si>
  <si>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</si>
  <si>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</si>
  <si>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</si>
  <si>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</si>
  <si>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</si>
  <si>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</si>
  <si>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</si>
  <si>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</si>
  <si>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</si>
  <si>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</si>
  <si>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</si>
  <si>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</si>
  <si>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</si>
  <si>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</si>
  <si>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</si>
  <si>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</si>
  <si>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</si>
  <si>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</si>
  <si>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</si>
  <si>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</si>
  <si>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</si>
  <si>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</si>
  <si>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</si>
  <si>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</si>
  <si>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</si>
  <si>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</si>
  <si>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</si>
  <si>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</si>
  <si>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</si>
  <si>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</si>
  <si>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</si>
  <si>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</si>
  <si>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</si>
  <si>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</si>
  <si>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OPERAÇÃO 24/05/14 - VENCIMENTO 30/05/14</t>
  </si>
  <si>
    <t>7.2. Pelo Serviço Atende (5.2 + 6.4 )</t>
  </si>
  <si>
    <t>7.2.2 Ajuste para o dia seguinte (5.2 + 7.2.1)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</si>
</sst>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293805</v>
      </c>
      <c r="C7" s="9">
        <f t="shared" si="0"/>
        <v>403982</v>
      </c>
      <c r="D7" s="9">
        <f t="shared" si="0"/>
        <v>453885</v>
      </c>
      <c r="E7" s="9">
        <f t="shared" si="0"/>
        <v>252917</v>
      </c>
      <c r="F7" s="9">
        <f t="shared" si="0"/>
        <v>407033</v>
      </c>
      <c r="G7" s="9">
        <f t="shared" si="0"/>
        <v>614261</v>
      </c>
      <c r="H7" s="9">
        <f t="shared" si="0"/>
        <v>250878</v>
      </c>
      <c r="I7" s="9">
        <f t="shared" si="0"/>
        <v>56100</v>
      </c>
      <c r="J7" s="9">
        <f t="shared" si="0"/>
        <v>165869</v>
      </c>
      <c r="K7" s="9">
        <f t="shared" si="0"/>
        <v>2898730</v>
      </c>
      <c r="L7" s="53"/>
    </row>
    <row r="8" spans="1:13" ht="17.25" customHeight="1">
      <c r="A8" s="10" t="s">
        <v>121</v>
      </c>
      <c r="B8" s="11">
        <f>B9+B12+B16</f>
        <v>175319</v>
      </c>
      <c r="C8" s="11">
        <f t="shared" ref="C8:J8" si="1">C9+C12+C16</f>
        <v>249581</v>
      </c>
      <c r="D8" s="11">
        <f t="shared" si="1"/>
        <v>264208</v>
      </c>
      <c r="E8" s="11">
        <f t="shared" si="1"/>
        <v>152701</v>
      </c>
      <c r="F8" s="11">
        <f t="shared" si="1"/>
        <v>227070</v>
      </c>
      <c r="G8" s="11">
        <f t="shared" si="1"/>
        <v>334696</v>
      </c>
      <c r="H8" s="11">
        <f t="shared" si="1"/>
        <v>156810</v>
      </c>
      <c r="I8" s="11">
        <f t="shared" si="1"/>
        <v>30786</v>
      </c>
      <c r="J8" s="11">
        <f t="shared" si="1"/>
        <v>95331</v>
      </c>
      <c r="K8" s="11">
        <f>SUM(B8:J8)</f>
        <v>1686502</v>
      </c>
    </row>
    <row r="9" spans="1:13" ht="17.25" customHeight="1">
      <c r="A9" s="15" t="s">
        <v>17</v>
      </c>
      <c r="B9" s="13">
        <f>+B10+B11</f>
        <v>30969</v>
      </c>
      <c r="C9" s="13">
        <f t="shared" ref="C9:J9" si="2">+C10+C11</f>
        <v>47244</v>
      </c>
      <c r="D9" s="13">
        <f t="shared" si="2"/>
        <v>46713</v>
      </c>
      <c r="E9" s="13">
        <f t="shared" si="2"/>
        <v>27403</v>
      </c>
      <c r="F9" s="13">
        <f t="shared" si="2"/>
        <v>32959</v>
      </c>
      <c r="G9" s="13">
        <f t="shared" si="2"/>
        <v>37624</v>
      </c>
      <c r="H9" s="13">
        <f t="shared" si="2"/>
        <v>31298</v>
      </c>
      <c r="I9" s="13">
        <f t="shared" si="2"/>
        <v>6926</v>
      </c>
      <c r="J9" s="13">
        <f t="shared" si="2"/>
        <v>15210</v>
      </c>
      <c r="K9" s="11">
        <f>SUM(B9:J9)</f>
        <v>276346</v>
      </c>
    </row>
    <row r="10" spans="1:13" ht="17.25" customHeight="1">
      <c r="A10" s="30" t="s">
        <v>18</v>
      </c>
      <c r="B10" s="13">
        <v>30969</v>
      </c>
      <c r="C10" s="13">
        <v>47244</v>
      </c>
      <c r="D10" s="13">
        <v>46713</v>
      </c>
      <c r="E10" s="13">
        <v>27403</v>
      </c>
      <c r="F10" s="13">
        <v>32959</v>
      </c>
      <c r="G10" s="13">
        <v>37624</v>
      </c>
      <c r="H10" s="13">
        <v>31298</v>
      </c>
      <c r="I10" s="13">
        <v>6926</v>
      </c>
      <c r="J10" s="13">
        <v>15210</v>
      </c>
      <c r="K10" s="11">
        <f>SUM(B10:J10)</f>
        <v>276346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140331</v>
      </c>
      <c r="C12" s="17">
        <f t="shared" si="3"/>
        <v>196479</v>
      </c>
      <c r="D12" s="17">
        <f t="shared" si="3"/>
        <v>211719</v>
      </c>
      <c r="E12" s="17">
        <f t="shared" si="3"/>
        <v>121972</v>
      </c>
      <c r="F12" s="17">
        <f t="shared" si="3"/>
        <v>188975</v>
      </c>
      <c r="G12" s="17">
        <f t="shared" si="3"/>
        <v>289681</v>
      </c>
      <c r="H12" s="17">
        <f t="shared" si="3"/>
        <v>122230</v>
      </c>
      <c r="I12" s="17">
        <f t="shared" si="3"/>
        <v>23025</v>
      </c>
      <c r="J12" s="17">
        <f t="shared" si="3"/>
        <v>77916</v>
      </c>
      <c r="K12" s="11">
        <f t="shared" ref="K12:K27" si="4">SUM(B12:J12)</f>
        <v>1372328</v>
      </c>
    </row>
    <row r="13" spans="1:13" ht="17.25" customHeight="1">
      <c r="A13" s="14" t="s">
        <v>20</v>
      </c>
      <c r="B13" s="13">
        <v>67333</v>
      </c>
      <c r="C13" s="13">
        <v>100777</v>
      </c>
      <c r="D13" s="13">
        <v>111334</v>
      </c>
      <c r="E13" s="13">
        <v>63125</v>
      </c>
      <c r="F13" s="13">
        <v>93659</v>
      </c>
      <c r="G13" s="13">
        <v>136305</v>
      </c>
      <c r="H13" s="13">
        <v>56578</v>
      </c>
      <c r="I13" s="13">
        <v>12813</v>
      </c>
      <c r="J13" s="13">
        <v>40374</v>
      </c>
      <c r="K13" s="11">
        <f t="shared" si="4"/>
        <v>682298</v>
      </c>
      <c r="L13" s="53"/>
      <c r="M13" s="54"/>
    </row>
    <row r="14" spans="1:13" ht="17.25" customHeight="1">
      <c r="A14" s="14" t="s">
        <v>21</v>
      </c>
      <c r="B14" s="13">
        <v>60982</v>
      </c>
      <c r="C14" s="13">
        <v>77898</v>
      </c>
      <c r="D14" s="13">
        <v>82805</v>
      </c>
      <c r="E14" s="13">
        <v>49173</v>
      </c>
      <c r="F14" s="13">
        <v>80556</v>
      </c>
      <c r="G14" s="13">
        <v>134296</v>
      </c>
      <c r="H14" s="13">
        <v>55360</v>
      </c>
      <c r="I14" s="13">
        <v>8130</v>
      </c>
      <c r="J14" s="13">
        <v>30900</v>
      </c>
      <c r="K14" s="11">
        <f t="shared" si="4"/>
        <v>580100</v>
      </c>
      <c r="L14" s="53"/>
    </row>
    <row r="15" spans="1:13" ht="17.25" customHeight="1">
      <c r="A15" s="14" t="s">
        <v>22</v>
      </c>
      <c r="B15" s="13">
        <v>12016</v>
      </c>
      <c r="C15" s="13">
        <v>17804</v>
      </c>
      <c r="D15" s="13">
        <v>17580</v>
      </c>
      <c r="E15" s="13">
        <v>9674</v>
      </c>
      <c r="F15" s="13">
        <v>14760</v>
      </c>
      <c r="G15" s="13">
        <v>19080</v>
      </c>
      <c r="H15" s="13">
        <v>10292</v>
      </c>
      <c r="I15" s="13">
        <v>2082</v>
      </c>
      <c r="J15" s="13">
        <v>6642</v>
      </c>
      <c r="K15" s="11">
        <f t="shared" si="4"/>
        <v>109930</v>
      </c>
    </row>
    <row r="16" spans="1:13" ht="17.25" customHeight="1">
      <c r="A16" s="15" t="s">
        <v>117</v>
      </c>
      <c r="B16" s="13">
        <f>B17+B18+B19</f>
        <v>4019</v>
      </c>
      <c r="C16" s="13">
        <f t="shared" ref="C16:J16" si="5">C17+C18+C19</f>
        <v>5858</v>
      </c>
      <c r="D16" s="13">
        <f t="shared" si="5"/>
        <v>5776</v>
      </c>
      <c r="E16" s="13">
        <f t="shared" si="5"/>
        <v>3326</v>
      </c>
      <c r="F16" s="13">
        <f t="shared" si="5"/>
        <v>5136</v>
      </c>
      <c r="G16" s="13">
        <f t="shared" si="5"/>
        <v>7391</v>
      </c>
      <c r="H16" s="13">
        <f t="shared" si="5"/>
        <v>3282</v>
      </c>
      <c r="I16" s="13">
        <f t="shared" si="5"/>
        <v>835</v>
      </c>
      <c r="J16" s="13">
        <f t="shared" si="5"/>
        <v>2205</v>
      </c>
      <c r="K16" s="11">
        <f t="shared" si="4"/>
        <v>37828</v>
      </c>
    </row>
    <row r="17" spans="1:12" ht="17.25" customHeight="1">
      <c r="A17" s="14" t="s">
        <v>118</v>
      </c>
      <c r="B17" s="13">
        <v>1777</v>
      </c>
      <c r="C17" s="13">
        <v>2607</v>
      </c>
      <c r="D17" s="13">
        <v>2541</v>
      </c>
      <c r="E17" s="13">
        <v>1618</v>
      </c>
      <c r="F17" s="13">
        <v>2482</v>
      </c>
      <c r="G17" s="13">
        <v>3556</v>
      </c>
      <c r="H17" s="13">
        <v>1609</v>
      </c>
      <c r="I17" s="13">
        <v>434</v>
      </c>
      <c r="J17" s="13">
        <v>990</v>
      </c>
      <c r="K17" s="11">
        <f t="shared" si="4"/>
        <v>17614</v>
      </c>
    </row>
    <row r="18" spans="1:12" ht="17.25" customHeight="1">
      <c r="A18" s="14" t="s">
        <v>119</v>
      </c>
      <c r="B18" s="13">
        <v>110</v>
      </c>
      <c r="C18" s="13">
        <v>159</v>
      </c>
      <c r="D18" s="13">
        <v>166</v>
      </c>
      <c r="E18" s="13">
        <v>130</v>
      </c>
      <c r="F18" s="13">
        <v>173</v>
      </c>
      <c r="G18" s="13">
        <v>350</v>
      </c>
      <c r="H18" s="13">
        <v>142</v>
      </c>
      <c r="I18" s="13">
        <v>20</v>
      </c>
      <c r="J18" s="13">
        <v>59</v>
      </c>
      <c r="K18" s="11">
        <f t="shared" si="4"/>
        <v>1309</v>
      </c>
    </row>
    <row r="19" spans="1:12" ht="17.25" customHeight="1">
      <c r="A19" s="14" t="s">
        <v>120</v>
      </c>
      <c r="B19" s="13">
        <v>2132</v>
      </c>
      <c r="C19" s="13">
        <v>3092</v>
      </c>
      <c r="D19" s="13">
        <v>3069</v>
      </c>
      <c r="E19" s="13">
        <v>1578</v>
      </c>
      <c r="F19" s="13">
        <v>2481</v>
      </c>
      <c r="G19" s="13">
        <v>3485</v>
      </c>
      <c r="H19" s="13">
        <v>1531</v>
      </c>
      <c r="I19" s="13">
        <v>381</v>
      </c>
      <c r="J19" s="13">
        <v>1156</v>
      </c>
      <c r="K19" s="11">
        <f t="shared" si="4"/>
        <v>18905</v>
      </c>
    </row>
    <row r="20" spans="1:12" ht="17.25" customHeight="1">
      <c r="A20" s="16" t="s">
        <v>23</v>
      </c>
      <c r="B20" s="11">
        <f>+B21+B22+B23</f>
        <v>95589</v>
      </c>
      <c r="C20" s="11">
        <f t="shared" ref="C20:J20" si="6">+C21+C22+C23</f>
        <v>118862</v>
      </c>
      <c r="D20" s="11">
        <f t="shared" si="6"/>
        <v>144847</v>
      </c>
      <c r="E20" s="11">
        <f t="shared" si="6"/>
        <v>77391</v>
      </c>
      <c r="F20" s="11">
        <f t="shared" si="6"/>
        <v>148941</v>
      </c>
      <c r="G20" s="11">
        <f t="shared" si="6"/>
        <v>247390</v>
      </c>
      <c r="H20" s="11">
        <f t="shared" si="6"/>
        <v>76252</v>
      </c>
      <c r="I20" s="11">
        <f t="shared" si="6"/>
        <v>18607</v>
      </c>
      <c r="J20" s="11">
        <f t="shared" si="6"/>
        <v>51084</v>
      </c>
      <c r="K20" s="11">
        <f t="shared" si="4"/>
        <v>978963</v>
      </c>
    </row>
    <row r="21" spans="1:12" ht="17.25" customHeight="1">
      <c r="A21" s="12" t="s">
        <v>24</v>
      </c>
      <c r="B21" s="13">
        <v>51485</v>
      </c>
      <c r="C21" s="13">
        <v>69649</v>
      </c>
      <c r="D21" s="13">
        <v>85066</v>
      </c>
      <c r="E21" s="13">
        <v>45221</v>
      </c>
      <c r="F21" s="13">
        <v>81331</v>
      </c>
      <c r="G21" s="13">
        <v>124911</v>
      </c>
      <c r="H21" s="13">
        <v>41609</v>
      </c>
      <c r="I21" s="13">
        <v>11521</v>
      </c>
      <c r="J21" s="13">
        <v>29104</v>
      </c>
      <c r="K21" s="11">
        <f t="shared" si="4"/>
        <v>539897</v>
      </c>
      <c r="L21" s="53"/>
    </row>
    <row r="22" spans="1:12" ht="17.25" customHeight="1">
      <c r="A22" s="12" t="s">
        <v>25</v>
      </c>
      <c r="B22" s="13">
        <v>37053</v>
      </c>
      <c r="C22" s="13">
        <v>40284</v>
      </c>
      <c r="D22" s="13">
        <v>49845</v>
      </c>
      <c r="E22" s="13">
        <v>27359</v>
      </c>
      <c r="F22" s="13">
        <v>57804</v>
      </c>
      <c r="G22" s="13">
        <v>108163</v>
      </c>
      <c r="H22" s="13">
        <v>29725</v>
      </c>
      <c r="I22" s="13">
        <v>5773</v>
      </c>
      <c r="J22" s="13">
        <v>18226</v>
      </c>
      <c r="K22" s="11">
        <f t="shared" si="4"/>
        <v>374232</v>
      </c>
      <c r="L22" s="53"/>
    </row>
    <row r="23" spans="1:12" ht="17.25" customHeight="1">
      <c r="A23" s="12" t="s">
        <v>26</v>
      </c>
      <c r="B23" s="13">
        <v>7051</v>
      </c>
      <c r="C23" s="13">
        <v>8929</v>
      </c>
      <c r="D23" s="13">
        <v>9936</v>
      </c>
      <c r="E23" s="13">
        <v>4811</v>
      </c>
      <c r="F23" s="13">
        <v>9806</v>
      </c>
      <c r="G23" s="13">
        <v>14316</v>
      </c>
      <c r="H23" s="13">
        <v>4918</v>
      </c>
      <c r="I23" s="13">
        <v>1313</v>
      </c>
      <c r="J23" s="13">
        <v>3754</v>
      </c>
      <c r="K23" s="11">
        <f t="shared" si="4"/>
        <v>64834</v>
      </c>
    </row>
    <row r="24" spans="1:12" ht="17.25" customHeight="1">
      <c r="A24" s="16" t="s">
        <v>27</v>
      </c>
      <c r="B24" s="13">
        <v>22897</v>
      </c>
      <c r="C24" s="13">
        <v>35539</v>
      </c>
      <c r="D24" s="13">
        <v>44830</v>
      </c>
      <c r="E24" s="13">
        <v>22825</v>
      </c>
      <c r="F24" s="13">
        <v>31022</v>
      </c>
      <c r="G24" s="13">
        <v>32175</v>
      </c>
      <c r="H24" s="13">
        <v>14859</v>
      </c>
      <c r="I24" s="13">
        <v>6707</v>
      </c>
      <c r="J24" s="13">
        <v>19454</v>
      </c>
      <c r="K24" s="11">
        <f t="shared" si="4"/>
        <v>230308</v>
      </c>
    </row>
    <row r="25" spans="1:12" ht="17.25" customHeight="1">
      <c r="A25" s="12" t="s">
        <v>28</v>
      </c>
      <c r="B25" s="13">
        <v>14654</v>
      </c>
      <c r="C25" s="13">
        <v>22745</v>
      </c>
      <c r="D25" s="13">
        <v>28691</v>
      </c>
      <c r="E25" s="13">
        <v>14608</v>
      </c>
      <c r="F25" s="13">
        <v>19854</v>
      </c>
      <c r="G25" s="13">
        <v>20592</v>
      </c>
      <c r="H25" s="13">
        <v>9510</v>
      </c>
      <c r="I25" s="13">
        <v>4292</v>
      </c>
      <c r="J25" s="13">
        <v>12451</v>
      </c>
      <c r="K25" s="11">
        <f t="shared" si="4"/>
        <v>147397</v>
      </c>
      <c r="L25" s="53"/>
    </row>
    <row r="26" spans="1:12" ht="17.25" customHeight="1">
      <c r="A26" s="12" t="s">
        <v>29</v>
      </c>
      <c r="B26" s="13">
        <v>8243</v>
      </c>
      <c r="C26" s="13">
        <v>12794</v>
      </c>
      <c r="D26" s="13">
        <v>16139</v>
      </c>
      <c r="E26" s="13">
        <v>8217</v>
      </c>
      <c r="F26" s="13">
        <v>11168</v>
      </c>
      <c r="G26" s="13">
        <v>11583</v>
      </c>
      <c r="H26" s="13">
        <v>5349</v>
      </c>
      <c r="I26" s="13">
        <v>2415</v>
      </c>
      <c r="J26" s="13">
        <v>7003</v>
      </c>
      <c r="K26" s="11">
        <f t="shared" si="4"/>
        <v>82911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2957</v>
      </c>
      <c r="I27" s="11">
        <v>0</v>
      </c>
      <c r="J27" s="11">
        <v>0</v>
      </c>
      <c r="K27" s="11">
        <f t="shared" si="4"/>
        <v>2957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19119.3</v>
      </c>
      <c r="I35" s="19">
        <v>0</v>
      </c>
      <c r="J35" s="19">
        <v>0</v>
      </c>
      <c r="K35" s="23">
        <f>SUM(B35:J35)</f>
        <v>19119.3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683216.16</v>
      </c>
      <c r="C47" s="22">
        <f t="shared" ref="C47:H47" si="9">+C48+C56</f>
        <v>1067742.97</v>
      </c>
      <c r="D47" s="22">
        <f t="shared" si="9"/>
        <v>1357153.76</v>
      </c>
      <c r="E47" s="22">
        <f t="shared" si="9"/>
        <v>647359.52</v>
      </c>
      <c r="F47" s="22">
        <f t="shared" si="9"/>
        <v>999544.58000000007</v>
      </c>
      <c r="G47" s="22">
        <f t="shared" si="9"/>
        <v>1298854.9099999999</v>
      </c>
      <c r="H47" s="22">
        <f t="shared" si="9"/>
        <v>631408.77</v>
      </c>
      <c r="I47" s="22">
        <f>+I48+I56</f>
        <v>236489.55</v>
      </c>
      <c r="J47" s="22">
        <f>+J48+J56</f>
        <v>426956.83</v>
      </c>
      <c r="K47" s="22">
        <f>SUM(B47:J47)</f>
        <v>7348727.0499999998</v>
      </c>
    </row>
    <row r="48" spans="1:11" ht="17.25" customHeight="1">
      <c r="A48" s="16" t="s">
        <v>48</v>
      </c>
      <c r="B48" s="23">
        <f>SUM(B49:B55)</f>
        <v>667201.77</v>
      </c>
      <c r="C48" s="23">
        <f t="shared" ref="C48:H48" si="10">SUM(C49:C55)</f>
        <v>1046371.6699999999</v>
      </c>
      <c r="D48" s="23">
        <f t="shared" si="10"/>
        <v>1335602</v>
      </c>
      <c r="E48" s="23">
        <f t="shared" si="10"/>
        <v>627234.16</v>
      </c>
      <c r="F48" s="23">
        <f t="shared" si="10"/>
        <v>979972.65</v>
      </c>
      <c r="G48" s="23">
        <f t="shared" si="10"/>
        <v>1272195.96</v>
      </c>
      <c r="H48" s="23">
        <f t="shared" si="10"/>
        <v>614904.37</v>
      </c>
      <c r="I48" s="23">
        <f>SUM(I49:I55)</f>
        <v>236489.55</v>
      </c>
      <c r="J48" s="23">
        <f>SUM(J49:J55)</f>
        <v>414589.57</v>
      </c>
      <c r="K48" s="23">
        <f t="shared" ref="K48:K56" si="11">SUM(B48:J48)</f>
        <v>7194561.7000000002</v>
      </c>
    </row>
    <row r="49" spans="1:11" ht="17.25" customHeight="1">
      <c r="A49" s="35" t="s">
        <v>49</v>
      </c>
      <c r="B49" s="23">
        <f t="shared" ref="B49:H49" si="12">ROUND(B30*B7,2)</f>
        <v>667201.77</v>
      </c>
      <c r="C49" s="23">
        <f t="shared" si="12"/>
        <v>1044051.08</v>
      </c>
      <c r="D49" s="23">
        <f t="shared" si="12"/>
        <v>1335602</v>
      </c>
      <c r="E49" s="23">
        <f t="shared" si="12"/>
        <v>627234.16</v>
      </c>
      <c r="F49" s="23">
        <f t="shared" si="12"/>
        <v>979972.65</v>
      </c>
      <c r="G49" s="23">
        <f t="shared" si="12"/>
        <v>1272195.96</v>
      </c>
      <c r="H49" s="23">
        <f t="shared" si="12"/>
        <v>595785.06999999995</v>
      </c>
      <c r="I49" s="23">
        <f>ROUND(I30*I7,2)</f>
        <v>236489.55</v>
      </c>
      <c r="J49" s="23">
        <f>ROUND(J30*J7,2)</f>
        <v>414589.57</v>
      </c>
      <c r="K49" s="23">
        <f t="shared" si="11"/>
        <v>7173121.8100000005</v>
      </c>
    </row>
    <row r="50" spans="1:11" ht="17.25" customHeight="1">
      <c r="A50" s="35" t="s">
        <v>50</v>
      </c>
      <c r="B50" s="19">
        <v>0</v>
      </c>
      <c r="C50" s="23">
        <f>ROUND(C31*C7,2)</f>
        <v>2320.59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2320.59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19119.3</v>
      </c>
      <c r="I53" s="32">
        <f>+I35</f>
        <v>0</v>
      </c>
      <c r="J53" s="32">
        <f>+J35</f>
        <v>0</v>
      </c>
      <c r="K53" s="23">
        <f t="shared" si="11"/>
        <v>19119.3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-92907</v>
      </c>
      <c r="C60" s="36">
        <f t="shared" si="13"/>
        <v>-141927.4</v>
      </c>
      <c r="D60" s="36">
        <f t="shared" si="13"/>
        <v>-141231.1</v>
      </c>
      <c r="E60" s="36">
        <f t="shared" si="13"/>
        <v>-88494.88</v>
      </c>
      <c r="F60" s="36">
        <f t="shared" si="13"/>
        <v>-99257.65</v>
      </c>
      <c r="G60" s="36">
        <f t="shared" si="13"/>
        <v>-112896.35</v>
      </c>
      <c r="H60" s="36">
        <f t="shared" si="13"/>
        <v>-93894</v>
      </c>
      <c r="I60" s="36">
        <f t="shared" si="13"/>
        <v>-25547.599999999999</v>
      </c>
      <c r="J60" s="36">
        <f t="shared" si="13"/>
        <v>-53272.53</v>
      </c>
      <c r="K60" s="36">
        <f>SUM(B60:J60)</f>
        <v>-849428.51</v>
      </c>
    </row>
    <row r="61" spans="1:11" ht="18.75" customHeight="1">
      <c r="A61" s="16" t="s">
        <v>82</v>
      </c>
      <c r="B61" s="36">
        <f t="shared" ref="B61:J61" si="14">B62+B63+B64+B65+B66+B67</f>
        <v>-92907</v>
      </c>
      <c r="C61" s="36">
        <f t="shared" si="14"/>
        <v>-141732</v>
      </c>
      <c r="D61" s="36">
        <f t="shared" si="14"/>
        <v>-140139</v>
      </c>
      <c r="E61" s="36">
        <f t="shared" si="14"/>
        <v>-82209</v>
      </c>
      <c r="F61" s="36">
        <f t="shared" si="14"/>
        <v>-98877</v>
      </c>
      <c r="G61" s="36">
        <f t="shared" si="14"/>
        <v>-112872</v>
      </c>
      <c r="H61" s="36">
        <f t="shared" si="14"/>
        <v>-93894</v>
      </c>
      <c r="I61" s="36">
        <f t="shared" si="14"/>
        <v>-20778</v>
      </c>
      <c r="J61" s="36">
        <f t="shared" si="14"/>
        <v>-45630</v>
      </c>
      <c r="K61" s="36">
        <f t="shared" ref="K61:K92" si="15">SUM(B61:J61)</f>
        <v>-829038</v>
      </c>
    </row>
    <row r="62" spans="1:11" ht="18.75" customHeight="1">
      <c r="A62" s="12" t="s">
        <v>83</v>
      </c>
      <c r="B62" s="36">
        <f>-ROUND(B9*$D$3,2)</f>
        <v>-92907</v>
      </c>
      <c r="C62" s="36">
        <f t="shared" ref="C62:J62" si="16">-ROUND(C9*$D$3,2)</f>
        <v>-141732</v>
      </c>
      <c r="D62" s="36">
        <f t="shared" si="16"/>
        <v>-140139</v>
      </c>
      <c r="E62" s="36">
        <f t="shared" si="16"/>
        <v>-82209</v>
      </c>
      <c r="F62" s="36">
        <f t="shared" si="16"/>
        <v>-98877</v>
      </c>
      <c r="G62" s="36">
        <f t="shared" si="16"/>
        <v>-112872</v>
      </c>
      <c r="H62" s="36">
        <f t="shared" si="16"/>
        <v>-93894</v>
      </c>
      <c r="I62" s="36">
        <f t="shared" si="16"/>
        <v>-20778</v>
      </c>
      <c r="J62" s="36">
        <f t="shared" si="16"/>
        <v>-45630</v>
      </c>
      <c r="K62" s="36">
        <f t="shared" si="15"/>
        <v>-829038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0</v>
      </c>
      <c r="C68" s="36">
        <f t="shared" si="17"/>
        <v>-195.4</v>
      </c>
      <c r="D68" s="36">
        <f t="shared" si="17"/>
        <v>-1092.0999999999999</v>
      </c>
      <c r="E68" s="36">
        <f t="shared" si="17"/>
        <v>-6285.88</v>
      </c>
      <c r="F68" s="36">
        <f t="shared" si="17"/>
        <v>-380.65</v>
      </c>
      <c r="G68" s="36">
        <f t="shared" si="17"/>
        <v>-24.35</v>
      </c>
      <c r="H68" s="36">
        <f t="shared" si="17"/>
        <v>0</v>
      </c>
      <c r="I68" s="36">
        <f t="shared" si="17"/>
        <v>-4769.6000000000004</v>
      </c>
      <c r="J68" s="36">
        <f t="shared" si="17"/>
        <v>-7642.53</v>
      </c>
      <c r="K68" s="36">
        <f t="shared" si="15"/>
        <v>-20390.509999999998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-5373.08</v>
      </c>
      <c r="F92" s="19">
        <v>0</v>
      </c>
      <c r="G92" s="19">
        <v>0</v>
      </c>
      <c r="H92" s="19">
        <v>0</v>
      </c>
      <c r="I92" s="49">
        <v>-2979.77</v>
      </c>
      <c r="J92" s="49">
        <v>-7642.53</v>
      </c>
      <c r="K92" s="49">
        <f t="shared" si="15"/>
        <v>-15995.380000000001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7">
        <v>0</v>
      </c>
      <c r="L94" s="57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1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590309.16</v>
      </c>
      <c r="C97" s="24">
        <f t="shared" si="19"/>
        <v>925815.57</v>
      </c>
      <c r="D97" s="24">
        <f t="shared" si="19"/>
        <v>1215922.6599999999</v>
      </c>
      <c r="E97" s="24">
        <f t="shared" si="19"/>
        <v>558864.64000000001</v>
      </c>
      <c r="F97" s="24">
        <f t="shared" si="19"/>
        <v>900286.93</v>
      </c>
      <c r="G97" s="24">
        <f t="shared" si="19"/>
        <v>1185958.5599999998</v>
      </c>
      <c r="H97" s="24">
        <f t="shared" si="19"/>
        <v>537514.77</v>
      </c>
      <c r="I97" s="24">
        <f>+I98+I99</f>
        <v>210941.94999999998</v>
      </c>
      <c r="J97" s="24">
        <f>+J98+J99</f>
        <v>361317.04</v>
      </c>
      <c r="K97" s="49">
        <f t="shared" si="18"/>
        <v>6486931.2799999993</v>
      </c>
      <c r="L97" s="55"/>
    </row>
    <row r="98" spans="1:13" ht="18.75" customHeight="1">
      <c r="A98" s="16" t="s">
        <v>90</v>
      </c>
      <c r="B98" s="24">
        <f t="shared" ref="B98:J98" si="20">+B48+B61+B68+B94</f>
        <v>574294.77</v>
      </c>
      <c r="C98" s="24">
        <f t="shared" si="20"/>
        <v>904444.2699999999</v>
      </c>
      <c r="D98" s="24">
        <f t="shared" si="20"/>
        <v>1194370.8999999999</v>
      </c>
      <c r="E98" s="24">
        <f t="shared" si="20"/>
        <v>538739.28</v>
      </c>
      <c r="F98" s="24">
        <f t="shared" si="20"/>
        <v>880715</v>
      </c>
      <c r="G98" s="24">
        <f t="shared" si="20"/>
        <v>1159299.6099999999</v>
      </c>
      <c r="H98" s="24">
        <f t="shared" si="20"/>
        <v>521010.37</v>
      </c>
      <c r="I98" s="24">
        <f t="shared" si="20"/>
        <v>210941.94999999998</v>
      </c>
      <c r="J98" s="24">
        <f t="shared" si="20"/>
        <v>361317.04</v>
      </c>
      <c r="K98" s="49">
        <f t="shared" si="18"/>
        <v>6345133.1900000004</v>
      </c>
      <c r="L98" s="55"/>
    </row>
    <row r="99" spans="1:13" ht="18" customHeight="1">
      <c r="A99" s="16" t="s">
        <v>125</v>
      </c>
      <c r="B99" s="24">
        <f t="shared" ref="B99:J99" si="21">IF(+B56+B95+B100&lt;0,0,(B56+B95+B100))</f>
        <v>16014.39</v>
      </c>
      <c r="C99" s="24">
        <f>IF(+C56+C95+C100&lt;0,0,(C56+C95+C100))</f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19">
        <f t="shared" si="21"/>
        <v>0</v>
      </c>
      <c r="K99" s="49">
        <f t="shared" si="18"/>
        <v>141798.09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-170737.96</v>
      </c>
      <c r="K100" s="49">
        <f t="shared" si="18"/>
        <v>-170737.96</v>
      </c>
      <c r="M100" s="59"/>
    </row>
    <row r="101" spans="1:13" ht="18.75" customHeight="1">
      <c r="A101" s="16" t="s">
        <v>126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f>+J100+J56</f>
        <v>-158370.69999999998</v>
      </c>
      <c r="K101" s="49">
        <f t="shared" si="18"/>
        <v>-158370.69999999998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6486931.2799999993</v>
      </c>
      <c r="L105" s="55"/>
    </row>
    <row r="106" spans="1:13" ht="18.75" customHeight="1">
      <c r="A106" s="26" t="s">
        <v>78</v>
      </c>
      <c r="B106" s="27">
        <v>73667.38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73667.38</v>
      </c>
    </row>
    <row r="107" spans="1:13" ht="18.75" customHeight="1">
      <c r="A107" s="26" t="s">
        <v>79</v>
      </c>
      <c r="B107" s="27">
        <v>516641.78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516641.78</v>
      </c>
    </row>
    <row r="108" spans="1:13" ht="18.75" customHeight="1">
      <c r="A108" s="26" t="s">
        <v>80</v>
      </c>
      <c r="B108" s="41">
        <v>0</v>
      </c>
      <c r="C108" s="27">
        <f>+C97</f>
        <v>925815.57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925815.57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1215922.6599999999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1215922.6599999999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558864.64000000001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558864.64000000001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108187.09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108187.09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152440.1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152440.1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231074.31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231074.31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408585.42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408585.42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347557.41</v>
      </c>
      <c r="H115" s="41">
        <v>0</v>
      </c>
      <c r="I115" s="41">
        <v>0</v>
      </c>
      <c r="J115" s="41">
        <v>0</v>
      </c>
      <c r="K115" s="42">
        <f t="shared" si="22"/>
        <v>347557.41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31501.8</v>
      </c>
      <c r="H116" s="41">
        <v>0</v>
      </c>
      <c r="I116" s="41">
        <v>0</v>
      </c>
      <c r="J116" s="41">
        <v>0</v>
      </c>
      <c r="K116" s="42">
        <f t="shared" si="22"/>
        <v>31501.8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197379</v>
      </c>
      <c r="H117" s="41">
        <v>0</v>
      </c>
      <c r="I117" s="41">
        <v>0</v>
      </c>
      <c r="J117" s="41">
        <v>0</v>
      </c>
      <c r="K117" s="42">
        <f t="shared" si="22"/>
        <v>197379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158659.26999999999</v>
      </c>
      <c r="H118" s="41">
        <v>0</v>
      </c>
      <c r="I118" s="41">
        <v>0</v>
      </c>
      <c r="J118" s="41">
        <v>0</v>
      </c>
      <c r="K118" s="42">
        <f t="shared" si="22"/>
        <v>158659.26999999999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450861.09</v>
      </c>
      <c r="H119" s="41">
        <v>0</v>
      </c>
      <c r="I119" s="41">
        <v>0</v>
      </c>
      <c r="J119" s="41">
        <v>0</v>
      </c>
      <c r="K119" s="42">
        <f t="shared" si="22"/>
        <v>450861.09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185756.44</v>
      </c>
      <c r="I120" s="41">
        <v>0</v>
      </c>
      <c r="J120" s="41">
        <v>0</v>
      </c>
      <c r="K120" s="42">
        <f t="shared" si="22"/>
        <v>185756.44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351758.33</v>
      </c>
      <c r="I121" s="41">
        <v>0</v>
      </c>
      <c r="J121" s="41">
        <v>0</v>
      </c>
      <c r="K121" s="42">
        <f t="shared" si="22"/>
        <v>351758.33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210941.95</v>
      </c>
      <c r="J122" s="41">
        <v>0</v>
      </c>
      <c r="K122" s="42">
        <f t="shared" si="22"/>
        <v>210941.95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361317.04</v>
      </c>
      <c r="K123" s="45">
        <f t="shared" si="22"/>
        <v>361317.04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61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2014-05-29T22:43:51Z</dcterms:modified>
</cp:coreProperties>
</file>