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calcId="125725"/>
</workbook>
</file>

<file path=xl/calcChain.xml><?xml version="1.0" encoding="utf-8"?>
<calcChain xmlns="http://schemas.openxmlformats.org/spreadsheetml/2006/main">
  <c r="C97" i="8"/>
  <c r="B97"/>
  <c r="K100"/>
  <c r="C99"/>
  <c r="B99"/>
  <c r="K94"/>
  <c r="K64"/>
  <c r="B9" l="1"/>
  <c r="C9"/>
  <c r="C8" s="1"/>
  <c r="D9"/>
  <c r="D62" s="1"/>
  <c r="D61" s="1"/>
  <c r="E9"/>
  <c r="E8" s="1"/>
  <c r="F9"/>
  <c r="F62" s="1"/>
  <c r="F61" s="1"/>
  <c r="G9"/>
  <c r="G8" s="1"/>
  <c r="H9"/>
  <c r="H62" s="1"/>
  <c r="H61" s="1"/>
  <c r="I9"/>
  <c r="I8" s="1"/>
  <c r="J9"/>
  <c r="J62" s="1"/>
  <c r="J61" s="1"/>
  <c r="K10"/>
  <c r="K11"/>
  <c r="B12"/>
  <c r="C12"/>
  <c r="D12"/>
  <c r="E12"/>
  <c r="F12"/>
  <c r="G12"/>
  <c r="H12"/>
  <c r="I12"/>
  <c r="J12"/>
  <c r="K13"/>
  <c r="K14"/>
  <c r="K15"/>
  <c r="B16"/>
  <c r="K16" s="1"/>
  <c r="C16"/>
  <c r="D16"/>
  <c r="E16"/>
  <c r="F16"/>
  <c r="G16"/>
  <c r="H16"/>
  <c r="I16"/>
  <c r="J16"/>
  <c r="K17"/>
  <c r="K18"/>
  <c r="K19"/>
  <c r="B20"/>
  <c r="C20"/>
  <c r="D20"/>
  <c r="E20"/>
  <c r="F20"/>
  <c r="G20"/>
  <c r="H20"/>
  <c r="I20"/>
  <c r="J20"/>
  <c r="K21"/>
  <c r="K22"/>
  <c r="K23"/>
  <c r="K24"/>
  <c r="K25"/>
  <c r="K26"/>
  <c r="K27"/>
  <c r="B29"/>
  <c r="C29"/>
  <c r="D29"/>
  <c r="E29"/>
  <c r="F29"/>
  <c r="G29"/>
  <c r="H29"/>
  <c r="I29"/>
  <c r="J29"/>
  <c r="K35"/>
  <c r="K36"/>
  <c r="K37"/>
  <c r="K39"/>
  <c r="K40"/>
  <c r="K41"/>
  <c r="K42"/>
  <c r="K43"/>
  <c r="K44"/>
  <c r="K45"/>
  <c r="K51"/>
  <c r="K52"/>
  <c r="H53"/>
  <c r="I53"/>
  <c r="J53"/>
  <c r="K54"/>
  <c r="K55"/>
  <c r="K56"/>
  <c r="K57"/>
  <c r="K58"/>
  <c r="C62"/>
  <c r="C61" s="1"/>
  <c r="C60" s="1"/>
  <c r="E62"/>
  <c r="E61" s="1"/>
  <c r="G62"/>
  <c r="G61" s="1"/>
  <c r="G60" s="1"/>
  <c r="I62"/>
  <c r="I61" s="1"/>
  <c r="K63"/>
  <c r="K66"/>
  <c r="B68"/>
  <c r="K68" s="1"/>
  <c r="C68"/>
  <c r="D68"/>
  <c r="E68"/>
  <c r="F68"/>
  <c r="G68"/>
  <c r="H68"/>
  <c r="I68"/>
  <c r="J68"/>
  <c r="K69"/>
  <c r="K70"/>
  <c r="K71"/>
  <c r="K72"/>
  <c r="K73"/>
  <c r="K74"/>
  <c r="K76"/>
  <c r="K77"/>
  <c r="K78"/>
  <c r="K79"/>
  <c r="K80"/>
  <c r="K81"/>
  <c r="K82"/>
  <c r="K83"/>
  <c r="K84"/>
  <c r="K85"/>
  <c r="K86"/>
  <c r="K87"/>
  <c r="K88"/>
  <c r="K89"/>
  <c r="K90"/>
  <c r="K92"/>
  <c r="K95"/>
  <c r="K96"/>
  <c r="D99"/>
  <c r="E99"/>
  <c r="F99"/>
  <c r="G99"/>
  <c r="H99"/>
  <c r="I99"/>
  <c r="J99"/>
  <c r="K106"/>
  <c r="K107"/>
  <c r="K111"/>
  <c r="K112"/>
  <c r="K113"/>
  <c r="K114"/>
  <c r="K115"/>
  <c r="K116"/>
  <c r="K117"/>
  <c r="K118"/>
  <c r="K119"/>
  <c r="K120"/>
  <c r="K121"/>
  <c r="K122"/>
  <c r="K123"/>
  <c r="K99" l="1"/>
  <c r="I60"/>
  <c r="E60"/>
  <c r="K20"/>
  <c r="J60"/>
  <c r="H60"/>
  <c r="F60"/>
  <c r="D60"/>
  <c r="K9"/>
  <c r="K53"/>
  <c r="K12"/>
  <c r="I7"/>
  <c r="I49" s="1"/>
  <c r="I48" s="1"/>
  <c r="G7"/>
  <c r="G49" s="1"/>
  <c r="G48" s="1"/>
  <c r="E7"/>
  <c r="E49" s="1"/>
  <c r="E48" s="1"/>
  <c r="C7"/>
  <c r="I47"/>
  <c r="I98"/>
  <c r="I97" s="1"/>
  <c r="G47"/>
  <c r="G98"/>
  <c r="G97" s="1"/>
  <c r="E47"/>
  <c r="E98"/>
  <c r="E97" s="1"/>
  <c r="E110" s="1"/>
  <c r="K110" s="1"/>
  <c r="C49"/>
  <c r="C50"/>
  <c r="K50" s="1"/>
  <c r="J8"/>
  <c r="J7" s="1"/>
  <c r="J49" s="1"/>
  <c r="J48" s="1"/>
  <c r="H8"/>
  <c r="H7" s="1"/>
  <c r="H49" s="1"/>
  <c r="H48" s="1"/>
  <c r="F8"/>
  <c r="F7" s="1"/>
  <c r="F49" s="1"/>
  <c r="F48" s="1"/>
  <c r="D8"/>
  <c r="D7" s="1"/>
  <c r="D49" s="1"/>
  <c r="D48" s="1"/>
  <c r="B8"/>
  <c r="B62"/>
  <c r="H98" l="1"/>
  <c r="H97" s="1"/>
  <c r="H47"/>
  <c r="B61"/>
  <c r="K62"/>
  <c r="D98"/>
  <c r="D97" s="1"/>
  <c r="D109" s="1"/>
  <c r="K109" s="1"/>
  <c r="D47"/>
  <c r="K8"/>
  <c r="K7" s="1"/>
  <c r="B7"/>
  <c r="B49" s="1"/>
  <c r="F98"/>
  <c r="F97" s="1"/>
  <c r="F47"/>
  <c r="J98"/>
  <c r="J97" s="1"/>
  <c r="J124" s="1"/>
  <c r="J47"/>
  <c r="C48"/>
  <c r="B60" l="1"/>
  <c r="K60" s="1"/>
  <c r="K61"/>
  <c r="C47"/>
  <c r="C98"/>
  <c r="C108" s="1"/>
  <c r="K108" s="1"/>
  <c r="K105" s="1"/>
  <c r="K49"/>
  <c r="B48"/>
  <c r="K48" l="1"/>
  <c r="B98"/>
  <c r="B47"/>
  <c r="K47" s="1"/>
  <c r="K97" l="1"/>
  <c r="K98"/>
</calcChain>
</file>

<file path=xl/sharedStrings.xml><?xml version="1.0" encoding="utf-8"?>
<sst xmlns="http://schemas.openxmlformats.org/spreadsheetml/2006/main" count="128" uniqueCount="128">
  <si>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</si>
  <si>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</si>
  <si>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</si>
  <si>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</si>
  <si>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</si>
  <si>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</si>
  <si>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</si>
  <si>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</si>
  <si>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</si>
  <si>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</si>
  <si>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</si>
  <si>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</si>
  <si>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</si>
  <si>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</si>
  <si>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</si>
  <si>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</si>
  <si>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</si>
  <si>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</si>
  <si>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</si>
  <si>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</si>
  <si>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</si>
  <si>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</si>
  <si>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</si>
  <si>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</si>
  <si>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</si>
  <si>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</si>
  <si>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</si>
  <si>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</si>
  <si>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</si>
  <si>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</si>
  <si>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</si>
  <si>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</si>
  <si>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</si>
  <si>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</si>
  <si>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</si>
  <si>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</si>
  <si>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</si>
  <si>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</si>
  <si>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</si>
  <si>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</si>
  <si>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</si>
  <si>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</si>
  <si>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</si>
  <si>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</si>
  <si>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</si>
  <si>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</si>
  <si>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</si>
  <si>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</si>
  <si>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</si>
  <si>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</si>
  <si>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</si>
  <si>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</si>
  <si>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</si>
  <si>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</si>
  <si>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</si>
  <si>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</si>
  <si>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</si>
  <si>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</si>
  <si>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</si>
  <si>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</si>
  <si>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</si>
  <si>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</si>
  <si>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</si>
  <si>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</si>
  <si>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</si>
  <si>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</si>
  <si>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</si>
  <si>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</si>
  <si>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</si>
  <si>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</si>
  <si>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</si>
  <si>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</si>
  <si>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</si>
  <si>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</si>
  <si>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</si>
  <si>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</si>
  <si>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</si>
  <si>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</si>
  <si>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</si>
  <si>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</si>
  <si>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</si>
  <si>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</si>
  <si>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</si>
  <si>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</si>
  <si>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</si>
  <si>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</si>
  <si>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</si>
  <si>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</si>
  <si>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</si>
  <si>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</si>
  <si>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 Remuneração Líquida a Pagar (7.1. + 7.2.)</t>
  </si>
  <si>
    <t>7.2. Pelo Serviço Atende (5.2 + 6.4 + 7.2.1)</t>
  </si>
  <si>
    <t xml:space="preserve">6.4. Revisão de Remuneração pelo Serviço Atende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</si>
  <si>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</si>
  <si>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</si>
  <si>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</si>
  <si>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</si>
  <si>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</si>
  <si>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</si>
  <si>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</si>
  <si>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</si>
  <si>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</si>
  <si>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</si>
  <si>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</si>
  <si>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</si>
  <si>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</si>
  <si>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</si>
  <si>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</si>
  <si>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</si>
  <si>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</si>
  <si>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</si>
  <si>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</si>
  <si>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</si>
  <si>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</si>
  <si>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</si>
  <si>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</si>
  <si>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</si>
  <si>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</si>
  <si>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</si>
  <si>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</si>
  <si>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</si>
  <si>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OPERAÇÃO 22/05/14 - VENCIMENTO 29/05/14</t>
  </si>
  <si>
    <t>6.1.3. Bilhete Único sem Cadastro</t>
  </si>
  <si>
    <t>6.3. Revisão de Remuneração pelo Transporte Coletivo  (1)</t>
  </si>
  <si>
    <t>Nota:</t>
  </si>
  <si>
    <t>(1) - Passageiros transportados, processados pelo sistema de bilhetagem eletrônica, referentes ao mês de abril/14  (  397.574 passageiros).</t>
  </si>
  <si>
    <t>7.1.2 Ajuste do dia anterior</t>
  </si>
  <si>
    <t>7.1. Pelo Transporte Coletivo (5.1 + 6.1 + 6.2 + 6.3 + 7.1.2)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</si>
</sst>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([$R$ -416]* #,##0.0000_);_([$R$ -416]* \(#,##0.0000\);_([$R$ -416]* &quot;-&quot;??_);_(@_)"/>
    <numFmt numFmtId="167" formatCode="_([$R$ -416]* #,##0.00_);_([$R$ -416]* \(#,##0.00\);_([$R$ -416]* &quot;-&quot;??_);_(@_)"/>
    <numFmt numFmtId="168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66" fontId="4" fillId="0" borderId="1" applyAlignment="0">
      <alignment vertical="center"/>
    </xf>
    <xf numFmtId="164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64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65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65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65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65" fontId="4" fillId="0" borderId="1" xfId="0" applyNumberFormat="1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64" fontId="4" fillId="3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64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66" fontId="4" fillId="0" borderId="1" xfId="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67" fontId="4" fillId="0" borderId="1" xfId="2" applyNumberFormat="1" applyFont="1" applyFill="1" applyBorder="1" applyAlignment="1">
      <alignment vertical="center"/>
    </xf>
    <xf numFmtId="164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64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64" fontId="3" fillId="0" borderId="4" xfId="2" applyFont="1" applyBorder="1" applyAlignment="1">
      <alignment vertical="center"/>
    </xf>
    <xf numFmtId="164" fontId="3" fillId="0" borderId="4" xfId="2" applyFont="1" applyFill="1" applyBorder="1" applyAlignment="1">
      <alignment vertical="center"/>
    </xf>
    <xf numFmtId="43" fontId="4" fillId="0" borderId="3" xfId="2" applyNumberFormat="1" applyFont="1" applyFill="1" applyBorder="1" applyAlignment="1">
      <alignment vertical="center"/>
    </xf>
    <xf numFmtId="168" fontId="4" fillId="0" borderId="1" xfId="2" applyNumberFormat="1" applyFont="1" applyFill="1" applyBorder="1" applyAlignment="1">
      <alignment horizontal="center" vertical="center"/>
    </xf>
    <xf numFmtId="167" fontId="4" fillId="0" borderId="1" xfId="4" applyNumberFormat="1" applyFont="1" applyFill="1" applyBorder="1" applyAlignment="1">
      <alignment vertical="center"/>
    </xf>
    <xf numFmtId="167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165" fontId="3" fillId="0" borderId="0" xfId="4" applyNumberFormat="1" applyFont="1" applyFill="1" applyAlignment="1">
      <alignment vertical="center"/>
    </xf>
    <xf numFmtId="165" fontId="0" fillId="0" borderId="0" xfId="0" applyNumberFormat="1" applyFont="1" applyFill="1" applyAlignment="1">
      <alignment vertical="center"/>
    </xf>
    <xf numFmtId="167" fontId="0" fillId="0" borderId="0" xfId="0" applyNumberFormat="1" applyFont="1" applyFill="1" applyAlignment="1">
      <alignment vertical="center"/>
    </xf>
    <xf numFmtId="43" fontId="4" fillId="0" borderId="6" xfId="4" applyFont="1" applyFill="1" applyBorder="1" applyAlignment="1">
      <alignment horizontal="center" vertical="center"/>
    </xf>
    <xf numFmtId="43" fontId="4" fillId="0" borderId="6" xfId="2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4" fillId="0" borderId="4" xfId="2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1" fillId="2" borderId="3" xfId="3" applyFont="1" applyFill="1" applyBorder="1" applyAlignment="1">
      <alignment horizontal="center" vertical="center" wrapText="1"/>
    </xf>
    <xf numFmtId="1" fontId="1" fillId="2" borderId="4" xfId="3" applyFont="1" applyFill="1" applyBorder="1" applyAlignment="1">
      <alignment horizontal="center" vertical="center" wrapText="1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Normal="100" zoomScaleSheetLayoutView="70" workbookViewId="0">
      <selection sqref="A1:K1"/>
    </sheetView>
  </sheetViews>
  <sheetFormatPr defaultRowHeight="14.25"/>
  <cols>
    <col min="1" max="1" width="90" style="1" customWidth="1"/>
    <col min="2" max="10" width="16.25" style="1" customWidth="1"/>
    <col min="11" max="11" width="18.75" style="1" customWidth="1"/>
    <col min="12" max="12" width="14.75" style="1" bestFit="1" customWidth="1"/>
    <col min="13" max="13" width="10.125" style="1" bestFit="1" customWidth="1"/>
    <col min="14" max="16384" width="9" style="1"/>
  </cols>
  <sheetData>
    <row r="1" spans="1:13" ht="21">
      <c r="A1" s="61" t="s">
        <v>86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3" ht="21">
      <c r="A2" s="62" t="s">
        <v>121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3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3" ht="15.75">
      <c r="A4" s="63" t="s">
        <v>15</v>
      </c>
      <c r="B4" s="65" t="s">
        <v>114</v>
      </c>
      <c r="C4" s="66"/>
      <c r="D4" s="66"/>
      <c r="E4" s="66"/>
      <c r="F4" s="66"/>
      <c r="G4" s="66"/>
      <c r="H4" s="66"/>
      <c r="I4" s="66"/>
      <c r="J4" s="67"/>
      <c r="K4" s="64" t="s">
        <v>16</v>
      </c>
    </row>
    <row r="5" spans="1:13" ht="38.25">
      <c r="A5" s="63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68" t="s">
        <v>113</v>
      </c>
      <c r="J5" s="68" t="s">
        <v>112</v>
      </c>
      <c r="K5" s="63"/>
    </row>
    <row r="6" spans="1:13" ht="18.75" customHeight="1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69"/>
      <c r="J6" s="69"/>
      <c r="K6" s="63"/>
    </row>
    <row r="7" spans="1:13" ht="17.25" customHeight="1">
      <c r="A7" s="8" t="s">
        <v>30</v>
      </c>
      <c r="B7" s="9">
        <f t="shared" ref="B7:K7" si="0">+B8+B20+B24+B27</f>
        <v>281315</v>
      </c>
      <c r="C7" s="9">
        <f t="shared" si="0"/>
        <v>711418</v>
      </c>
      <c r="D7" s="9">
        <f t="shared" si="0"/>
        <v>763202</v>
      </c>
      <c r="E7" s="9">
        <f t="shared" si="0"/>
        <v>492357</v>
      </c>
      <c r="F7" s="9">
        <f t="shared" si="0"/>
        <v>663329</v>
      </c>
      <c r="G7" s="9">
        <f t="shared" si="0"/>
        <v>1085421</v>
      </c>
      <c r="H7" s="9">
        <f t="shared" si="0"/>
        <v>475188</v>
      </c>
      <c r="I7" s="9">
        <f t="shared" si="0"/>
        <v>117208</v>
      </c>
      <c r="J7" s="9">
        <f t="shared" si="0"/>
        <v>287201</v>
      </c>
      <c r="K7" s="9">
        <f t="shared" si="0"/>
        <v>4876639</v>
      </c>
      <c r="L7" s="53"/>
    </row>
    <row r="8" spans="1:13" ht="17.25" customHeight="1">
      <c r="A8" s="10" t="s">
        <v>120</v>
      </c>
      <c r="B8" s="11">
        <f>B9+B12+B16</f>
        <v>173900</v>
      </c>
      <c r="C8" s="11">
        <f t="shared" ref="C8:J8" si="1">C9+C12+C16</f>
        <v>436164</v>
      </c>
      <c r="D8" s="11">
        <f t="shared" si="1"/>
        <v>439873</v>
      </c>
      <c r="E8" s="11">
        <f t="shared" si="1"/>
        <v>297701</v>
      </c>
      <c r="F8" s="11">
        <f t="shared" si="1"/>
        <v>381858</v>
      </c>
      <c r="G8" s="11">
        <f t="shared" si="1"/>
        <v>599611</v>
      </c>
      <c r="H8" s="11">
        <f t="shared" si="1"/>
        <v>299811</v>
      </c>
      <c r="I8" s="11">
        <f t="shared" si="1"/>
        <v>64781</v>
      </c>
      <c r="J8" s="11">
        <f t="shared" si="1"/>
        <v>163810</v>
      </c>
      <c r="K8" s="11">
        <f>SUM(B8:J8)</f>
        <v>2857509</v>
      </c>
    </row>
    <row r="9" spans="1:13" ht="17.25" customHeight="1">
      <c r="A9" s="15" t="s">
        <v>17</v>
      </c>
      <c r="B9" s="13">
        <f>+B10+B11</f>
        <v>20886</v>
      </c>
      <c r="C9" s="13">
        <f t="shared" ref="C9:J9" si="2">+C10+C11</f>
        <v>56512</v>
      </c>
      <c r="D9" s="13">
        <f t="shared" si="2"/>
        <v>54521</v>
      </c>
      <c r="E9" s="13">
        <f t="shared" si="2"/>
        <v>37741</v>
      </c>
      <c r="F9" s="13">
        <f t="shared" si="2"/>
        <v>42997</v>
      </c>
      <c r="G9" s="13">
        <f t="shared" si="2"/>
        <v>54345</v>
      </c>
      <c r="H9" s="13">
        <f t="shared" si="2"/>
        <v>45803</v>
      </c>
      <c r="I9" s="13">
        <f t="shared" si="2"/>
        <v>10111</v>
      </c>
      <c r="J9" s="13">
        <f t="shared" si="2"/>
        <v>18476</v>
      </c>
      <c r="K9" s="11">
        <f>SUM(B9:J9)</f>
        <v>341392</v>
      </c>
    </row>
    <row r="10" spans="1:13" ht="17.25" customHeight="1">
      <c r="A10" s="30" t="s">
        <v>18</v>
      </c>
      <c r="B10" s="13">
        <v>20886</v>
      </c>
      <c r="C10" s="13">
        <v>56512</v>
      </c>
      <c r="D10" s="13">
        <v>54521</v>
      </c>
      <c r="E10" s="13">
        <v>37741</v>
      </c>
      <c r="F10" s="13">
        <v>42997</v>
      </c>
      <c r="G10" s="13">
        <v>54345</v>
      </c>
      <c r="H10" s="13">
        <v>45803</v>
      </c>
      <c r="I10" s="13">
        <v>10111</v>
      </c>
      <c r="J10" s="13">
        <v>18476</v>
      </c>
      <c r="K10" s="11">
        <f>SUM(B10:J10)</f>
        <v>341392</v>
      </c>
    </row>
    <row r="11" spans="1:13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3" ht="17.25" customHeight="1">
      <c r="A12" s="15" t="s">
        <v>31</v>
      </c>
      <c r="B12" s="17">
        <f t="shared" ref="B12:J12" si="3">SUM(B13:B15)</f>
        <v>148144</v>
      </c>
      <c r="C12" s="17">
        <f t="shared" si="3"/>
        <v>367932</v>
      </c>
      <c r="D12" s="17">
        <f t="shared" si="3"/>
        <v>374642</v>
      </c>
      <c r="E12" s="17">
        <f t="shared" si="3"/>
        <v>253061</v>
      </c>
      <c r="F12" s="17">
        <f t="shared" si="3"/>
        <v>329434</v>
      </c>
      <c r="G12" s="17">
        <f t="shared" si="3"/>
        <v>530218</v>
      </c>
      <c r="H12" s="17">
        <f t="shared" si="3"/>
        <v>246849</v>
      </c>
      <c r="I12" s="17">
        <f t="shared" si="3"/>
        <v>52658</v>
      </c>
      <c r="J12" s="17">
        <f t="shared" si="3"/>
        <v>141201</v>
      </c>
      <c r="K12" s="11">
        <f t="shared" ref="K12:K27" si="4">SUM(B12:J12)</f>
        <v>2444139</v>
      </c>
    </row>
    <row r="13" spans="1:13" ht="17.25" customHeight="1">
      <c r="A13" s="14" t="s">
        <v>20</v>
      </c>
      <c r="B13" s="13">
        <v>65508</v>
      </c>
      <c r="C13" s="13">
        <v>175323</v>
      </c>
      <c r="D13" s="13">
        <v>183707</v>
      </c>
      <c r="E13" s="13">
        <v>121406</v>
      </c>
      <c r="F13" s="13">
        <v>156286</v>
      </c>
      <c r="G13" s="13">
        <v>245281</v>
      </c>
      <c r="H13" s="13">
        <v>110690</v>
      </c>
      <c r="I13" s="13">
        <v>27301</v>
      </c>
      <c r="J13" s="13">
        <v>68898</v>
      </c>
      <c r="K13" s="11">
        <f t="shared" si="4"/>
        <v>1154400</v>
      </c>
      <c r="L13" s="53"/>
      <c r="M13" s="54"/>
    </row>
    <row r="14" spans="1:13" ht="17.25" customHeight="1">
      <c r="A14" s="14" t="s">
        <v>21</v>
      </c>
      <c r="B14" s="13">
        <v>66540</v>
      </c>
      <c r="C14" s="13">
        <v>148014</v>
      </c>
      <c r="D14" s="13">
        <v>146563</v>
      </c>
      <c r="E14" s="13">
        <v>104943</v>
      </c>
      <c r="F14" s="13">
        <v>138099</v>
      </c>
      <c r="G14" s="13">
        <v>238148</v>
      </c>
      <c r="H14" s="13">
        <v>108550</v>
      </c>
      <c r="I14" s="13">
        <v>18601</v>
      </c>
      <c r="J14" s="13">
        <v>55634</v>
      </c>
      <c r="K14" s="11">
        <f t="shared" si="4"/>
        <v>1025092</v>
      </c>
      <c r="L14" s="53"/>
    </row>
    <row r="15" spans="1:13" ht="17.25" customHeight="1">
      <c r="A15" s="14" t="s">
        <v>22</v>
      </c>
      <c r="B15" s="13">
        <v>16096</v>
      </c>
      <c r="C15" s="13">
        <v>44595</v>
      </c>
      <c r="D15" s="13">
        <v>44372</v>
      </c>
      <c r="E15" s="13">
        <v>26712</v>
      </c>
      <c r="F15" s="13">
        <v>35049</v>
      </c>
      <c r="G15" s="13">
        <v>46789</v>
      </c>
      <c r="H15" s="13">
        <v>27609</v>
      </c>
      <c r="I15" s="13">
        <v>6756</v>
      </c>
      <c r="J15" s="13">
        <v>16669</v>
      </c>
      <c r="K15" s="11">
        <f t="shared" si="4"/>
        <v>264647</v>
      </c>
    </row>
    <row r="16" spans="1:13" ht="17.25" customHeight="1">
      <c r="A16" s="15" t="s">
        <v>116</v>
      </c>
      <c r="B16" s="13">
        <f>B17+B18+B19</f>
        <v>4870</v>
      </c>
      <c r="C16" s="13">
        <f t="shared" ref="C16:J16" si="5">C17+C18+C19</f>
        <v>11720</v>
      </c>
      <c r="D16" s="13">
        <f t="shared" si="5"/>
        <v>10710</v>
      </c>
      <c r="E16" s="13">
        <f t="shared" si="5"/>
        <v>6899</v>
      </c>
      <c r="F16" s="13">
        <f t="shared" si="5"/>
        <v>9427</v>
      </c>
      <c r="G16" s="13">
        <f t="shared" si="5"/>
        <v>15048</v>
      </c>
      <c r="H16" s="13">
        <f t="shared" si="5"/>
        <v>7159</v>
      </c>
      <c r="I16" s="13">
        <f t="shared" si="5"/>
        <v>2012</v>
      </c>
      <c r="J16" s="13">
        <f t="shared" si="5"/>
        <v>4133</v>
      </c>
      <c r="K16" s="11">
        <f t="shared" si="4"/>
        <v>71978</v>
      </c>
    </row>
    <row r="17" spans="1:12" ht="17.25" customHeight="1">
      <c r="A17" s="14" t="s">
        <v>117</v>
      </c>
      <c r="B17" s="13">
        <v>1845</v>
      </c>
      <c r="C17" s="13">
        <v>4599</v>
      </c>
      <c r="D17" s="13">
        <v>4194</v>
      </c>
      <c r="E17" s="13">
        <v>2923</v>
      </c>
      <c r="F17" s="13">
        <v>3897</v>
      </c>
      <c r="G17" s="13">
        <v>6516</v>
      </c>
      <c r="H17" s="13">
        <v>3244</v>
      </c>
      <c r="I17" s="13">
        <v>816</v>
      </c>
      <c r="J17" s="13">
        <v>1591</v>
      </c>
      <c r="K17" s="11">
        <f t="shared" si="4"/>
        <v>29625</v>
      </c>
    </row>
    <row r="18" spans="1:12" ht="17.25" customHeight="1">
      <c r="A18" s="14" t="s">
        <v>118</v>
      </c>
      <c r="B18" s="13">
        <v>113</v>
      </c>
      <c r="C18" s="13">
        <v>255</v>
      </c>
      <c r="D18" s="13">
        <v>297</v>
      </c>
      <c r="E18" s="13">
        <v>219</v>
      </c>
      <c r="F18" s="13">
        <v>271</v>
      </c>
      <c r="G18" s="13">
        <v>504</v>
      </c>
      <c r="H18" s="13">
        <v>229</v>
      </c>
      <c r="I18" s="13">
        <v>50</v>
      </c>
      <c r="J18" s="13">
        <v>93</v>
      </c>
      <c r="K18" s="11">
        <f t="shared" si="4"/>
        <v>2031</v>
      </c>
    </row>
    <row r="19" spans="1:12" ht="17.25" customHeight="1">
      <c r="A19" s="14" t="s">
        <v>119</v>
      </c>
      <c r="B19" s="13">
        <v>2912</v>
      </c>
      <c r="C19" s="13">
        <v>6866</v>
      </c>
      <c r="D19" s="13">
        <v>6219</v>
      </c>
      <c r="E19" s="13">
        <v>3757</v>
      </c>
      <c r="F19" s="13">
        <v>5259</v>
      </c>
      <c r="G19" s="13">
        <v>8028</v>
      </c>
      <c r="H19" s="13">
        <v>3686</v>
      </c>
      <c r="I19" s="13">
        <v>1146</v>
      </c>
      <c r="J19" s="13">
        <v>2449</v>
      </c>
      <c r="K19" s="11">
        <f t="shared" si="4"/>
        <v>40322</v>
      </c>
    </row>
    <row r="20" spans="1:12" ht="17.25" customHeight="1">
      <c r="A20" s="16" t="s">
        <v>23</v>
      </c>
      <c r="B20" s="11">
        <f>+B21+B22+B23</f>
        <v>87994</v>
      </c>
      <c r="C20" s="11">
        <f t="shared" ref="C20:J20" si="6">+C21+C22+C23</f>
        <v>212921</v>
      </c>
      <c r="D20" s="11">
        <f t="shared" si="6"/>
        <v>247930</v>
      </c>
      <c r="E20" s="11">
        <f t="shared" si="6"/>
        <v>150526</v>
      </c>
      <c r="F20" s="11">
        <f t="shared" si="6"/>
        <v>230389</v>
      </c>
      <c r="G20" s="11">
        <f t="shared" si="6"/>
        <v>425159</v>
      </c>
      <c r="H20" s="11">
        <f t="shared" si="6"/>
        <v>141154</v>
      </c>
      <c r="I20" s="11">
        <f t="shared" si="6"/>
        <v>38784</v>
      </c>
      <c r="J20" s="11">
        <f t="shared" si="6"/>
        <v>91012</v>
      </c>
      <c r="K20" s="11">
        <f t="shared" si="4"/>
        <v>1625869</v>
      </c>
    </row>
    <row r="21" spans="1:12" ht="17.25" customHeight="1">
      <c r="A21" s="12" t="s">
        <v>24</v>
      </c>
      <c r="B21" s="13">
        <v>44664</v>
      </c>
      <c r="C21" s="13">
        <v>118519</v>
      </c>
      <c r="D21" s="13">
        <v>140120</v>
      </c>
      <c r="E21" s="13">
        <v>83268</v>
      </c>
      <c r="F21" s="13">
        <v>124363</v>
      </c>
      <c r="G21" s="13">
        <v>218721</v>
      </c>
      <c r="H21" s="13">
        <v>77293</v>
      </c>
      <c r="I21" s="13">
        <v>22955</v>
      </c>
      <c r="J21" s="13">
        <v>50314</v>
      </c>
      <c r="K21" s="11">
        <f t="shared" si="4"/>
        <v>880217</v>
      </c>
      <c r="L21" s="53"/>
    </row>
    <row r="22" spans="1:12" ht="17.25" customHeight="1">
      <c r="A22" s="12" t="s">
        <v>25</v>
      </c>
      <c r="B22" s="13">
        <v>35145</v>
      </c>
      <c r="C22" s="13">
        <v>74381</v>
      </c>
      <c r="D22" s="13">
        <v>84444</v>
      </c>
      <c r="E22" s="13">
        <v>55175</v>
      </c>
      <c r="F22" s="13">
        <v>86443</v>
      </c>
      <c r="G22" s="13">
        <v>175479</v>
      </c>
      <c r="H22" s="13">
        <v>51767</v>
      </c>
      <c r="I22" s="13">
        <v>12096</v>
      </c>
      <c r="J22" s="13">
        <v>31528</v>
      </c>
      <c r="K22" s="11">
        <f t="shared" si="4"/>
        <v>606458</v>
      </c>
      <c r="L22" s="53"/>
    </row>
    <row r="23" spans="1:12" ht="17.25" customHeight="1">
      <c r="A23" s="12" t="s">
        <v>26</v>
      </c>
      <c r="B23" s="13">
        <v>8185</v>
      </c>
      <c r="C23" s="13">
        <v>20021</v>
      </c>
      <c r="D23" s="13">
        <v>23366</v>
      </c>
      <c r="E23" s="13">
        <v>12083</v>
      </c>
      <c r="F23" s="13">
        <v>19583</v>
      </c>
      <c r="G23" s="13">
        <v>30959</v>
      </c>
      <c r="H23" s="13">
        <v>12094</v>
      </c>
      <c r="I23" s="13">
        <v>3733</v>
      </c>
      <c r="J23" s="13">
        <v>9170</v>
      </c>
      <c r="K23" s="11">
        <f t="shared" si="4"/>
        <v>139194</v>
      </c>
    </row>
    <row r="24" spans="1:12" ht="17.25" customHeight="1">
      <c r="A24" s="16" t="s">
        <v>27</v>
      </c>
      <c r="B24" s="13">
        <v>19421</v>
      </c>
      <c r="C24" s="13">
        <v>62333</v>
      </c>
      <c r="D24" s="13">
        <v>75399</v>
      </c>
      <c r="E24" s="13">
        <v>44130</v>
      </c>
      <c r="F24" s="13">
        <v>51082</v>
      </c>
      <c r="G24" s="13">
        <v>60651</v>
      </c>
      <c r="H24" s="13">
        <v>27365</v>
      </c>
      <c r="I24" s="13">
        <v>13643</v>
      </c>
      <c r="J24" s="13">
        <v>32379</v>
      </c>
      <c r="K24" s="11">
        <f t="shared" si="4"/>
        <v>386403</v>
      </c>
    </row>
    <row r="25" spans="1:12" ht="17.25" customHeight="1">
      <c r="A25" s="12" t="s">
        <v>28</v>
      </c>
      <c r="B25" s="13">
        <v>12429</v>
      </c>
      <c r="C25" s="13">
        <v>39893</v>
      </c>
      <c r="D25" s="13">
        <v>48255</v>
      </c>
      <c r="E25" s="13">
        <v>28243</v>
      </c>
      <c r="F25" s="13">
        <v>32692</v>
      </c>
      <c r="G25" s="13">
        <v>38817</v>
      </c>
      <c r="H25" s="13">
        <v>17514</v>
      </c>
      <c r="I25" s="13">
        <v>8732</v>
      </c>
      <c r="J25" s="13">
        <v>20723</v>
      </c>
      <c r="K25" s="11">
        <f t="shared" si="4"/>
        <v>247298</v>
      </c>
      <c r="L25" s="53"/>
    </row>
    <row r="26" spans="1:12" ht="17.25" customHeight="1">
      <c r="A26" s="12" t="s">
        <v>29</v>
      </c>
      <c r="B26" s="13">
        <v>6992</v>
      </c>
      <c r="C26" s="13">
        <v>22440</v>
      </c>
      <c r="D26" s="13">
        <v>27144</v>
      </c>
      <c r="E26" s="13">
        <v>15887</v>
      </c>
      <c r="F26" s="13">
        <v>18390</v>
      </c>
      <c r="G26" s="13">
        <v>21834</v>
      </c>
      <c r="H26" s="13">
        <v>9851</v>
      </c>
      <c r="I26" s="13">
        <v>4911</v>
      </c>
      <c r="J26" s="13">
        <v>11656</v>
      </c>
      <c r="K26" s="11">
        <f t="shared" si="4"/>
        <v>139105</v>
      </c>
      <c r="L26" s="53"/>
    </row>
    <row r="27" spans="1:12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6858</v>
      </c>
      <c r="I27" s="11">
        <v>0</v>
      </c>
      <c r="J27" s="11">
        <v>0</v>
      </c>
      <c r="K27" s="11">
        <f t="shared" si="4"/>
        <v>6858</v>
      </c>
    </row>
    <row r="28" spans="1:12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2" ht="17.25" customHeight="1">
      <c r="A29" s="2" t="s">
        <v>33</v>
      </c>
      <c r="B29" s="33">
        <f>SUM(B30:B33)</f>
        <v>2.2709000000000001</v>
      </c>
      <c r="C29" s="33">
        <f t="shared" ref="C29:J29" si="7">SUM(C30:C33)</f>
        <v>2.5901443</v>
      </c>
      <c r="D29" s="33">
        <f t="shared" si="7"/>
        <v>2.9426000000000001</v>
      </c>
      <c r="E29" s="33">
        <f t="shared" si="7"/>
        <v>2.48</v>
      </c>
      <c r="F29" s="33">
        <f t="shared" si="7"/>
        <v>2.4076</v>
      </c>
      <c r="G29" s="33">
        <f t="shared" si="7"/>
        <v>2.0710999999999999</v>
      </c>
      <c r="H29" s="33">
        <f t="shared" si="7"/>
        <v>2.3748</v>
      </c>
      <c r="I29" s="33">
        <f t="shared" si="7"/>
        <v>4.2154999999999996</v>
      </c>
      <c r="J29" s="33">
        <f t="shared" si="7"/>
        <v>2.4994999999999998</v>
      </c>
      <c r="K29" s="19">
        <v>0</v>
      </c>
    </row>
    <row r="30" spans="1:12" ht="17.25" customHeight="1">
      <c r="A30" s="16" t="s">
        <v>34</v>
      </c>
      <c r="B30" s="33">
        <v>2.2709000000000001</v>
      </c>
      <c r="C30" s="33">
        <v>2.5844</v>
      </c>
      <c r="D30" s="33">
        <v>2.9426000000000001</v>
      </c>
      <c r="E30" s="33">
        <v>2.48</v>
      </c>
      <c r="F30" s="33">
        <v>2.4076</v>
      </c>
      <c r="G30" s="33">
        <v>2.0710999999999999</v>
      </c>
      <c r="H30" s="33">
        <v>2.3748</v>
      </c>
      <c r="I30" s="33">
        <v>4.2154999999999996</v>
      </c>
      <c r="J30" s="33">
        <v>2.4994999999999998</v>
      </c>
      <c r="K30" s="19">
        <v>0</v>
      </c>
    </row>
    <row r="31" spans="1:12" ht="17.25" customHeight="1">
      <c r="A31" s="31" t="s">
        <v>35</v>
      </c>
      <c r="B31" s="32">
        <v>0</v>
      </c>
      <c r="C31" s="47">
        <v>5.7442999999999999E-3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2" ht="17.25" customHeight="1">
      <c r="A32" s="31" t="s">
        <v>36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19">
        <v>0</v>
      </c>
    </row>
    <row r="33" spans="1:11" ht="17.25" customHeight="1">
      <c r="A33" s="31" t="s">
        <v>37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84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9855.2000000000007</v>
      </c>
      <c r="I35" s="19">
        <v>0</v>
      </c>
      <c r="J35" s="19">
        <v>0</v>
      </c>
      <c r="K35" s="23">
        <f>SUM(B35:J35)</f>
        <v>9855.2000000000007</v>
      </c>
    </row>
    <row r="36" spans="1:11" ht="17.25" customHeight="1">
      <c r="A36" s="16" t="s">
        <v>38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45021.66</v>
      </c>
      <c r="I36" s="19">
        <v>0</v>
      </c>
      <c r="J36" s="19">
        <v>0</v>
      </c>
      <c r="K36" s="23">
        <f>SUM(B36:J36)</f>
        <v>45021.66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40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f t="shared" ref="K39:K44" si="8">SUM(B39:J39)</f>
        <v>0</v>
      </c>
    </row>
    <row r="40" spans="1:11" ht="17.25" customHeight="1">
      <c r="A40" s="16" t="s">
        <v>41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8"/>
        <v>0</v>
      </c>
    </row>
    <row r="41" spans="1:11" ht="17.25" customHeight="1">
      <c r="A41" s="12" t="s">
        <v>42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8"/>
        <v>0</v>
      </c>
    </row>
    <row r="42" spans="1:11" ht="17.25" customHeight="1">
      <c r="A42" s="12" t="s">
        <v>43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8"/>
        <v>0</v>
      </c>
    </row>
    <row r="43" spans="1:11" ht="17.25" customHeight="1">
      <c r="A43" s="16" t="s">
        <v>44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f t="shared" si="8"/>
        <v>0</v>
      </c>
    </row>
    <row r="44" spans="1:11" ht="17.25" customHeight="1">
      <c r="A44" s="12" t="s">
        <v>45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f t="shared" si="8"/>
        <v>0</v>
      </c>
    </row>
    <row r="45" spans="1:11" ht="17.25" customHeight="1">
      <c r="A45" s="12" t="s">
        <v>46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f>SUM(B45:J45)</f>
        <v>0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47</v>
      </c>
      <c r="B47" s="22">
        <f>+B48+B56</f>
        <v>654852.62</v>
      </c>
      <c r="C47" s="22">
        <f t="shared" ref="C47:H47" si="9">+C48+C56</f>
        <v>1864046.58</v>
      </c>
      <c r="D47" s="22">
        <f t="shared" si="9"/>
        <v>2267349.9699999997</v>
      </c>
      <c r="E47" s="22">
        <f t="shared" si="9"/>
        <v>1241170.7200000002</v>
      </c>
      <c r="F47" s="22">
        <f t="shared" si="9"/>
        <v>1616602.8299999998</v>
      </c>
      <c r="G47" s="22">
        <f t="shared" si="9"/>
        <v>2274674.3800000004</v>
      </c>
      <c r="H47" s="22">
        <f t="shared" si="9"/>
        <v>1154836.0599999998</v>
      </c>
      <c r="I47" s="22">
        <f>+I48+I56</f>
        <v>494090.32</v>
      </c>
      <c r="J47" s="22">
        <f>+J48+J56</f>
        <v>730226.16</v>
      </c>
      <c r="K47" s="22">
        <f>SUM(B47:J47)</f>
        <v>12297849.640000002</v>
      </c>
    </row>
    <row r="48" spans="1:11" ht="17.25" customHeight="1">
      <c r="A48" s="16" t="s">
        <v>48</v>
      </c>
      <c r="B48" s="23">
        <f>SUM(B49:B55)</f>
        <v>638838.23</v>
      </c>
      <c r="C48" s="23">
        <f t="shared" ref="C48:H48" si="10">SUM(C49:C55)</f>
        <v>1842675.28</v>
      </c>
      <c r="D48" s="23">
        <f t="shared" si="10"/>
        <v>2245798.21</v>
      </c>
      <c r="E48" s="23">
        <f t="shared" si="10"/>
        <v>1221045.3600000001</v>
      </c>
      <c r="F48" s="23">
        <f t="shared" si="10"/>
        <v>1597030.9</v>
      </c>
      <c r="G48" s="23">
        <f t="shared" si="10"/>
        <v>2248015.4300000002</v>
      </c>
      <c r="H48" s="23">
        <f t="shared" si="10"/>
        <v>1138331.6599999999</v>
      </c>
      <c r="I48" s="23">
        <f>SUM(I49:I55)</f>
        <v>494090.32</v>
      </c>
      <c r="J48" s="23">
        <f>SUM(J49:J55)</f>
        <v>717858.9</v>
      </c>
      <c r="K48" s="23">
        <f t="shared" ref="K48:K56" si="11">SUM(B48:J48)</f>
        <v>12143684.290000001</v>
      </c>
    </row>
    <row r="49" spans="1:11" ht="17.25" customHeight="1">
      <c r="A49" s="35" t="s">
        <v>49</v>
      </c>
      <c r="B49" s="23">
        <f t="shared" ref="B49:H49" si="12">ROUND(B30*B7,2)</f>
        <v>638838.23</v>
      </c>
      <c r="C49" s="23">
        <f t="shared" si="12"/>
        <v>1838588.68</v>
      </c>
      <c r="D49" s="23">
        <f t="shared" si="12"/>
        <v>2245798.21</v>
      </c>
      <c r="E49" s="23">
        <f t="shared" si="12"/>
        <v>1221045.3600000001</v>
      </c>
      <c r="F49" s="23">
        <f t="shared" si="12"/>
        <v>1597030.9</v>
      </c>
      <c r="G49" s="23">
        <f t="shared" si="12"/>
        <v>2248015.4300000002</v>
      </c>
      <c r="H49" s="23">
        <f t="shared" si="12"/>
        <v>1128476.46</v>
      </c>
      <c r="I49" s="23">
        <f>ROUND(I30*I7,2)</f>
        <v>494090.32</v>
      </c>
      <c r="J49" s="23">
        <f>ROUND(J30*J7,2)</f>
        <v>717858.9</v>
      </c>
      <c r="K49" s="23">
        <f t="shared" si="11"/>
        <v>12129742.49</v>
      </c>
    </row>
    <row r="50" spans="1:11" ht="17.25" customHeight="1">
      <c r="A50" s="35" t="s">
        <v>50</v>
      </c>
      <c r="B50" s="19">
        <v>0</v>
      </c>
      <c r="C50" s="23">
        <f>ROUND(C31*C7,2)</f>
        <v>4086.6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1"/>
        <v>4086.6</v>
      </c>
    </row>
    <row r="51" spans="1:11" ht="17.25" customHeight="1">
      <c r="A51" s="35" t="s">
        <v>51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f t="shared" si="11"/>
        <v>0</v>
      </c>
    </row>
    <row r="52" spans="1:11" ht="17.25" customHeight="1">
      <c r="A52" s="35" t="s">
        <v>52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1"/>
        <v>0</v>
      </c>
    </row>
    <row r="53" spans="1:11" ht="17.25" customHeight="1">
      <c r="A53" s="12" t="s">
        <v>53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9855.2000000000007</v>
      </c>
      <c r="I53" s="32">
        <f>+I35</f>
        <v>0</v>
      </c>
      <c r="J53" s="32">
        <f>+J35</f>
        <v>0</v>
      </c>
      <c r="K53" s="23">
        <f t="shared" si="11"/>
        <v>9855.2000000000007</v>
      </c>
    </row>
    <row r="54" spans="1:11" ht="17.25" customHeight="1">
      <c r="A54" s="12" t="s">
        <v>54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1"/>
        <v>0</v>
      </c>
    </row>
    <row r="55" spans="1:11" ht="17.25" customHeight="1">
      <c r="A55" s="12" t="s">
        <v>55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f t="shared" si="11"/>
        <v>0</v>
      </c>
    </row>
    <row r="56" spans="1:11" ht="17.25" customHeight="1">
      <c r="A56" s="16" t="s">
        <v>56</v>
      </c>
      <c r="B56" s="37">
        <v>16014.39</v>
      </c>
      <c r="C56" s="37">
        <v>21371.3</v>
      </c>
      <c r="D56" s="37">
        <v>21551.759999999998</v>
      </c>
      <c r="E56" s="37">
        <v>20125.36</v>
      </c>
      <c r="F56" s="37">
        <v>19571.93</v>
      </c>
      <c r="G56" s="37">
        <v>26658.95</v>
      </c>
      <c r="H56" s="37">
        <v>16504.400000000001</v>
      </c>
      <c r="I56" s="19">
        <v>0</v>
      </c>
      <c r="J56" s="37">
        <v>12367.26</v>
      </c>
      <c r="K56" s="37">
        <f t="shared" si="11"/>
        <v>154165.35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60">
        <v>0</v>
      </c>
      <c r="C58" s="60">
        <v>0</v>
      </c>
      <c r="D58" s="60">
        <v>0</v>
      </c>
      <c r="E58" s="60">
        <v>0</v>
      </c>
      <c r="F58" s="60">
        <v>0</v>
      </c>
      <c r="G58" s="60">
        <v>0</v>
      </c>
      <c r="H58" s="60">
        <v>0</v>
      </c>
      <c r="I58" s="60">
        <v>0</v>
      </c>
      <c r="J58" s="60">
        <v>0</v>
      </c>
      <c r="K58" s="60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57</v>
      </c>
      <c r="B60" s="36">
        <f t="shared" ref="B60:J60" si="13">+B61+B68+B94+B95</f>
        <v>-102300.31000000003</v>
      </c>
      <c r="C60" s="36">
        <f t="shared" si="13"/>
        <v>-138990.21000000002</v>
      </c>
      <c r="D60" s="36">
        <f t="shared" si="13"/>
        <v>-65317.409999999974</v>
      </c>
      <c r="E60" s="36">
        <f t="shared" si="13"/>
        <v>-222973.96000000002</v>
      </c>
      <c r="F60" s="36">
        <f t="shared" si="13"/>
        <v>-151003.52000000002</v>
      </c>
      <c r="G60" s="36">
        <f t="shared" si="13"/>
        <v>39721.289999999979</v>
      </c>
      <c r="H60" s="36">
        <f t="shared" si="13"/>
        <v>27415.24000000002</v>
      </c>
      <c r="I60" s="36">
        <f t="shared" si="13"/>
        <v>-71285.02</v>
      </c>
      <c r="J60" s="36">
        <f t="shared" si="13"/>
        <v>-51718.079999999987</v>
      </c>
      <c r="K60" s="36">
        <f>SUM(B60:J60)</f>
        <v>-736451.9800000001</v>
      </c>
    </row>
    <row r="61" spans="1:11" ht="18.75" customHeight="1">
      <c r="A61" s="16" t="s">
        <v>82</v>
      </c>
      <c r="B61" s="36">
        <f t="shared" ref="B61:J61" si="14">B62+B63+B64+B65+B66+B67</f>
        <v>-132591.45000000001</v>
      </c>
      <c r="C61" s="36">
        <f t="shared" si="14"/>
        <v>-175515.35</v>
      </c>
      <c r="D61" s="36">
        <f t="shared" si="14"/>
        <v>-190821.11</v>
      </c>
      <c r="E61" s="36">
        <f t="shared" si="14"/>
        <v>-217705.64</v>
      </c>
      <c r="F61" s="36">
        <f t="shared" si="14"/>
        <v>-208168.99</v>
      </c>
      <c r="G61" s="36">
        <f t="shared" si="14"/>
        <v>-232335.51</v>
      </c>
      <c r="H61" s="36">
        <f t="shared" si="14"/>
        <v>-137409</v>
      </c>
      <c r="I61" s="36">
        <f t="shared" si="14"/>
        <v>-30333</v>
      </c>
      <c r="J61" s="36">
        <f t="shared" si="14"/>
        <v>-55428</v>
      </c>
      <c r="K61" s="36">
        <f t="shared" ref="K61:K94" si="15">SUM(B61:J61)</f>
        <v>-1380308.05</v>
      </c>
    </row>
    <row r="62" spans="1:11" ht="18.75" customHeight="1">
      <c r="A62" s="12" t="s">
        <v>83</v>
      </c>
      <c r="B62" s="36">
        <f>-ROUND(B9*$D$3,2)</f>
        <v>-62658</v>
      </c>
      <c r="C62" s="36">
        <f t="shared" ref="C62:J62" si="16">-ROUND(C9*$D$3,2)</f>
        <v>-169536</v>
      </c>
      <c r="D62" s="36">
        <f t="shared" si="16"/>
        <v>-163563</v>
      </c>
      <c r="E62" s="36">
        <f t="shared" si="16"/>
        <v>-113223</v>
      </c>
      <c r="F62" s="36">
        <f t="shared" si="16"/>
        <v>-128991</v>
      </c>
      <c r="G62" s="36">
        <f t="shared" si="16"/>
        <v>-163035</v>
      </c>
      <c r="H62" s="36">
        <f t="shared" si="16"/>
        <v>-137409</v>
      </c>
      <c r="I62" s="36">
        <f t="shared" si="16"/>
        <v>-30333</v>
      </c>
      <c r="J62" s="36">
        <f t="shared" si="16"/>
        <v>-55428</v>
      </c>
      <c r="K62" s="36">
        <f t="shared" si="15"/>
        <v>-1024176</v>
      </c>
    </row>
    <row r="63" spans="1:11" ht="18.75" customHeight="1">
      <c r="A63" s="12" t="s">
        <v>58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5"/>
        <v>0</v>
      </c>
    </row>
    <row r="64" spans="1:11" ht="18.75" customHeight="1">
      <c r="A64" s="12" t="s">
        <v>122</v>
      </c>
      <c r="B64" s="48">
        <v>-6</v>
      </c>
      <c r="C64" s="48">
        <v>-6</v>
      </c>
      <c r="D64" s="48">
        <v>-6</v>
      </c>
      <c r="E64" s="48">
        <v>-15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36">
        <f t="shared" si="15"/>
        <v>-33</v>
      </c>
    </row>
    <row r="65" spans="1:11" ht="18.75" customHeight="1">
      <c r="A65" s="12" t="s">
        <v>59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60</v>
      </c>
      <c r="B66" s="48">
        <v>-69927.45</v>
      </c>
      <c r="C66" s="48">
        <v>-5973.35</v>
      </c>
      <c r="D66" s="48">
        <v>-27252.11</v>
      </c>
      <c r="E66" s="48">
        <v>-104467.64</v>
      </c>
      <c r="F66" s="48">
        <v>-79177.990000000005</v>
      </c>
      <c r="G66" s="48">
        <v>-69300.509999999995</v>
      </c>
      <c r="H66" s="19">
        <v>0</v>
      </c>
      <c r="I66" s="19">
        <v>0</v>
      </c>
      <c r="J66" s="19">
        <v>0</v>
      </c>
      <c r="K66" s="36">
        <f t="shared" si="15"/>
        <v>-356099.05</v>
      </c>
    </row>
    <row r="67" spans="1:11" ht="18.75" customHeight="1">
      <c r="A67" s="12" t="s">
        <v>61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87</v>
      </c>
      <c r="B68" s="36">
        <f t="shared" ref="B68:J68" si="17">SUM(B69:B92)</f>
        <v>-14176.85</v>
      </c>
      <c r="C68" s="36">
        <f t="shared" si="17"/>
        <v>-20775.63</v>
      </c>
      <c r="D68" s="36">
        <f t="shared" si="17"/>
        <v>-20547.419999999998</v>
      </c>
      <c r="E68" s="36">
        <f t="shared" si="17"/>
        <v>-24857.759999999998</v>
      </c>
      <c r="F68" s="36">
        <f t="shared" si="17"/>
        <v>-19129.29</v>
      </c>
      <c r="G68" s="36">
        <f t="shared" si="17"/>
        <v>-28594.39</v>
      </c>
      <c r="H68" s="36">
        <f t="shared" si="17"/>
        <v>-13989.36</v>
      </c>
      <c r="I68" s="36">
        <f t="shared" si="17"/>
        <v>-42933.280000000006</v>
      </c>
      <c r="J68" s="36">
        <f t="shared" si="17"/>
        <v>-23209.739999999998</v>
      </c>
      <c r="K68" s="36">
        <f t="shared" si="15"/>
        <v>-208213.72</v>
      </c>
    </row>
    <row r="69" spans="1:11" ht="18.75" customHeight="1">
      <c r="A69" s="12" t="s">
        <v>62</v>
      </c>
      <c r="B69" s="19">
        <v>0</v>
      </c>
      <c r="C69" s="19">
        <v>0</v>
      </c>
      <c r="D69" s="19">
        <v>0</v>
      </c>
      <c r="E69" s="36">
        <v>-912.8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36">
        <f t="shared" si="15"/>
        <v>-912.8</v>
      </c>
    </row>
    <row r="70" spans="1:11" ht="18.75" customHeight="1">
      <c r="A70" s="12" t="s">
        <v>63</v>
      </c>
      <c r="B70" s="19">
        <v>0</v>
      </c>
      <c r="C70" s="36">
        <v>-195.4</v>
      </c>
      <c r="D70" s="36">
        <v>-24.35</v>
      </c>
      <c r="E70" s="19">
        <v>0</v>
      </c>
      <c r="F70" s="19">
        <v>0</v>
      </c>
      <c r="G70" s="36">
        <v>-24.35</v>
      </c>
      <c r="H70" s="19">
        <v>0</v>
      </c>
      <c r="I70" s="19">
        <v>0</v>
      </c>
      <c r="J70" s="19">
        <v>0</v>
      </c>
      <c r="K70" s="36">
        <f t="shared" si="15"/>
        <v>-244.1</v>
      </c>
    </row>
    <row r="71" spans="1:11" ht="18.75" customHeight="1">
      <c r="A71" s="12" t="s">
        <v>64</v>
      </c>
      <c r="B71" s="19">
        <v>0</v>
      </c>
      <c r="C71" s="19">
        <v>0</v>
      </c>
      <c r="D71" s="36">
        <v>-1067.75</v>
      </c>
      <c r="E71" s="19">
        <v>0</v>
      </c>
      <c r="F71" s="36">
        <v>-380.65</v>
      </c>
      <c r="G71" s="19">
        <v>0</v>
      </c>
      <c r="H71" s="19">
        <v>0</v>
      </c>
      <c r="I71" s="48">
        <v>-1789.83</v>
      </c>
      <c r="J71" s="19">
        <v>0</v>
      </c>
      <c r="K71" s="36">
        <f t="shared" si="15"/>
        <v>-3238.23</v>
      </c>
    </row>
    <row r="72" spans="1:11" ht="18.75" customHeight="1">
      <c r="A72" s="12" t="s">
        <v>65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-30000</v>
      </c>
      <c r="J72" s="19">
        <v>0</v>
      </c>
      <c r="K72" s="49">
        <f t="shared" si="15"/>
        <v>-30000</v>
      </c>
    </row>
    <row r="73" spans="1:11" ht="18.75" customHeight="1">
      <c r="A73" s="35" t="s">
        <v>66</v>
      </c>
      <c r="B73" s="36">
        <v>-14176.85</v>
      </c>
      <c r="C73" s="36">
        <v>-20580.23</v>
      </c>
      <c r="D73" s="36">
        <v>-19455.32</v>
      </c>
      <c r="E73" s="36">
        <v>-13643.24</v>
      </c>
      <c r="F73" s="36">
        <v>-18748.64</v>
      </c>
      <c r="G73" s="36">
        <v>-28570.04</v>
      </c>
      <c r="H73" s="36">
        <v>-13989.36</v>
      </c>
      <c r="I73" s="36">
        <v>-4917.91</v>
      </c>
      <c r="J73" s="36">
        <v>-10138.69</v>
      </c>
      <c r="K73" s="49">
        <f t="shared" si="15"/>
        <v>-144220.28</v>
      </c>
    </row>
    <row r="74" spans="1:11" ht="18.75" customHeight="1">
      <c r="A74" s="12" t="s">
        <v>67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32">
        <f t="shared" si="15"/>
        <v>0</v>
      </c>
    </row>
    <row r="75" spans="1:11" ht="18.75" customHeight="1">
      <c r="A75" s="12" t="s">
        <v>68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69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32">
        <f t="shared" si="15"/>
        <v>0</v>
      </c>
    </row>
    <row r="77" spans="1:11" ht="18.75" customHeight="1">
      <c r="A77" s="12" t="s">
        <v>70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32">
        <f t="shared" si="15"/>
        <v>0</v>
      </c>
    </row>
    <row r="78" spans="1:11" ht="18.75" customHeight="1">
      <c r="A78" s="12" t="s">
        <v>71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32">
        <f t="shared" si="15"/>
        <v>0</v>
      </c>
    </row>
    <row r="79" spans="1:11" ht="18.75" customHeight="1">
      <c r="A79" s="12" t="s">
        <v>72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32">
        <f t="shared" si="15"/>
        <v>0</v>
      </c>
    </row>
    <row r="80" spans="1:11" ht="18.75" customHeight="1">
      <c r="A80" s="12" t="s">
        <v>73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32">
        <f t="shared" si="15"/>
        <v>0</v>
      </c>
    </row>
    <row r="81" spans="1:12" ht="18.75" customHeight="1">
      <c r="A81" s="12" t="s">
        <v>74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32">
        <f t="shared" si="15"/>
        <v>0</v>
      </c>
    </row>
    <row r="82" spans="1:12" ht="18.75" customHeight="1">
      <c r="A82" s="12" t="s">
        <v>75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32">
        <f t="shared" si="15"/>
        <v>0</v>
      </c>
    </row>
    <row r="83" spans="1:12" ht="18.75" customHeight="1">
      <c r="A83" s="12" t="s">
        <v>76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32">
        <f>SUM(B83:J83)</f>
        <v>0</v>
      </c>
    </row>
    <row r="84" spans="1:12" ht="18.75" customHeight="1">
      <c r="A84" s="12" t="s">
        <v>85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32">
        <f t="shared" si="15"/>
        <v>0</v>
      </c>
    </row>
    <row r="85" spans="1:12" ht="18.75" customHeight="1">
      <c r="A85" s="12" t="s">
        <v>88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32">
        <f t="shared" si="15"/>
        <v>0</v>
      </c>
    </row>
    <row r="86" spans="1:12" ht="18.75" customHeight="1">
      <c r="A86" s="12" t="s">
        <v>89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32">
        <f t="shared" si="15"/>
        <v>0</v>
      </c>
    </row>
    <row r="87" spans="1:12" ht="18.75" customHeight="1">
      <c r="A87" s="12" t="s">
        <v>93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32">
        <f t="shared" si="15"/>
        <v>0</v>
      </c>
    </row>
    <row r="88" spans="1:12" ht="18.75" customHeight="1">
      <c r="A88" s="12" t="s">
        <v>94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32">
        <f t="shared" si="15"/>
        <v>0</v>
      </c>
    </row>
    <row r="89" spans="1:12" ht="18.75" customHeight="1">
      <c r="A89" s="12" t="s">
        <v>95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32">
        <f t="shared" si="15"/>
        <v>0</v>
      </c>
    </row>
    <row r="90" spans="1:12" ht="18.75" customHeight="1">
      <c r="A90" s="12" t="s">
        <v>96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56">
        <f t="shared" si="15"/>
        <v>0</v>
      </c>
      <c r="L90" s="58"/>
    </row>
    <row r="91" spans="1:12" ht="18.75" customHeight="1">
      <c r="A91" s="12" t="s">
        <v>97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57">
        <v>0</v>
      </c>
      <c r="L91" s="57"/>
    </row>
    <row r="92" spans="1:12" ht="18.75" customHeight="1">
      <c r="A92" s="12" t="s">
        <v>115</v>
      </c>
      <c r="B92" s="19">
        <v>0</v>
      </c>
      <c r="C92" s="19">
        <v>0</v>
      </c>
      <c r="D92" s="19">
        <v>0</v>
      </c>
      <c r="E92" s="49">
        <v>-10301.719999999999</v>
      </c>
      <c r="F92" s="19">
        <v>0</v>
      </c>
      <c r="G92" s="19">
        <v>0</v>
      </c>
      <c r="H92" s="19">
        <v>0</v>
      </c>
      <c r="I92" s="49">
        <v>-6225.54</v>
      </c>
      <c r="J92" s="49">
        <v>-13071.05</v>
      </c>
      <c r="K92" s="49">
        <f t="shared" si="15"/>
        <v>-29598.309999999998</v>
      </c>
      <c r="L92" s="57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7"/>
    </row>
    <row r="94" spans="1:12" ht="18.75" customHeight="1">
      <c r="A94" s="16" t="s">
        <v>123</v>
      </c>
      <c r="B94" s="49">
        <v>44467.99</v>
      </c>
      <c r="C94" s="49">
        <v>57300.77</v>
      </c>
      <c r="D94" s="49">
        <v>146051.12</v>
      </c>
      <c r="E94" s="49">
        <v>19589.439999999999</v>
      </c>
      <c r="F94" s="49">
        <v>76294.759999999995</v>
      </c>
      <c r="G94" s="49">
        <v>300651.19</v>
      </c>
      <c r="H94" s="49">
        <v>178813.6</v>
      </c>
      <c r="I94" s="49">
        <v>1981.26</v>
      </c>
      <c r="J94" s="49">
        <v>26919.66</v>
      </c>
      <c r="K94" s="49">
        <f t="shared" si="15"/>
        <v>852069.79</v>
      </c>
      <c r="L94" s="57"/>
    </row>
    <row r="95" spans="1:12" ht="18.75" customHeight="1">
      <c r="A95" s="16" t="s">
        <v>92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56">
        <f t="shared" ref="K95:K100" si="18">SUM(B95:J95)</f>
        <v>0</v>
      </c>
      <c r="L95" s="58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 t="shared" si="18"/>
        <v>0</v>
      </c>
      <c r="L96" s="55"/>
    </row>
    <row r="97" spans="1:13" ht="18.75" customHeight="1">
      <c r="A97" s="16" t="s">
        <v>90</v>
      </c>
      <c r="B97" s="24">
        <f>+B98+B99+B100</f>
        <v>467279.15</v>
      </c>
      <c r="C97" s="24">
        <f>+C98+C99+C100</f>
        <v>1708829.77</v>
      </c>
      <c r="D97" s="24">
        <f t="shared" ref="B97:H97" si="19">+D98+D99</f>
        <v>2202032.56</v>
      </c>
      <c r="E97" s="24">
        <f t="shared" si="19"/>
        <v>1018196.76</v>
      </c>
      <c r="F97" s="24">
        <f t="shared" si="19"/>
        <v>1465599.3099999998</v>
      </c>
      <c r="G97" s="24">
        <f t="shared" si="19"/>
        <v>2314395.6700000004</v>
      </c>
      <c r="H97" s="24">
        <f t="shared" si="19"/>
        <v>1182251.2999999998</v>
      </c>
      <c r="I97" s="24">
        <f>+I98+I99</f>
        <v>422805.3</v>
      </c>
      <c r="J97" s="24">
        <f>+J98+J99</f>
        <v>678508.08000000007</v>
      </c>
      <c r="K97" s="49">
        <f t="shared" si="18"/>
        <v>11459897.9</v>
      </c>
      <c r="L97" s="55"/>
    </row>
    <row r="98" spans="1:13" ht="18.75" customHeight="1">
      <c r="A98" s="16" t="s">
        <v>127</v>
      </c>
      <c r="B98" s="24">
        <f t="shared" ref="B98:J98" si="20">+B48+B61+B68+B94</f>
        <v>536537.92000000004</v>
      </c>
      <c r="C98" s="24">
        <f t="shared" si="20"/>
        <v>1703685.07</v>
      </c>
      <c r="D98" s="24">
        <f t="shared" si="20"/>
        <v>2180480.8000000003</v>
      </c>
      <c r="E98" s="24">
        <f t="shared" si="20"/>
        <v>998071.4</v>
      </c>
      <c r="F98" s="24">
        <f t="shared" si="20"/>
        <v>1446027.38</v>
      </c>
      <c r="G98" s="24">
        <f t="shared" si="20"/>
        <v>2287736.7200000002</v>
      </c>
      <c r="H98" s="24">
        <f t="shared" si="20"/>
        <v>1165746.8999999999</v>
      </c>
      <c r="I98" s="24">
        <f t="shared" si="20"/>
        <v>422805.3</v>
      </c>
      <c r="J98" s="24">
        <f t="shared" si="20"/>
        <v>666140.82000000007</v>
      </c>
      <c r="K98" s="49">
        <f t="shared" si="18"/>
        <v>11407232.310000002</v>
      </c>
      <c r="L98" s="55"/>
    </row>
    <row r="99" spans="1:13" ht="18" customHeight="1">
      <c r="A99" s="16" t="s">
        <v>91</v>
      </c>
      <c r="B99" s="24">
        <f>IF(+B56+B95&lt;0,0,(B56+B95))</f>
        <v>16014.39</v>
      </c>
      <c r="C99" s="24">
        <f>IF(+C56+C95&lt;0,0,(C56+C95))</f>
        <v>21371.3</v>
      </c>
      <c r="D99" s="24">
        <f t="shared" ref="B99:J99" si="21">IF(+D56+D95+D100&lt;0,0,(D56+D95+D100))</f>
        <v>21551.759999999998</v>
      </c>
      <c r="E99" s="24">
        <f t="shared" si="21"/>
        <v>20125.36</v>
      </c>
      <c r="F99" s="24">
        <f t="shared" si="21"/>
        <v>19571.93</v>
      </c>
      <c r="G99" s="24">
        <f t="shared" si="21"/>
        <v>26658.95</v>
      </c>
      <c r="H99" s="24">
        <f t="shared" si="21"/>
        <v>16504.400000000001</v>
      </c>
      <c r="I99" s="19">
        <f t="shared" si="21"/>
        <v>0</v>
      </c>
      <c r="J99" s="24">
        <f t="shared" si="21"/>
        <v>12367.26</v>
      </c>
      <c r="K99" s="49">
        <f t="shared" si="18"/>
        <v>154165.35</v>
      </c>
    </row>
    <row r="100" spans="1:13" ht="18.75" customHeight="1">
      <c r="A100" s="16" t="s">
        <v>126</v>
      </c>
      <c r="B100" s="36">
        <v>-85273.16</v>
      </c>
      <c r="C100" s="49">
        <v>-16226.6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49">
        <f t="shared" si="18"/>
        <v>-101499.76000000001</v>
      </c>
      <c r="M100" s="59"/>
    </row>
    <row r="101" spans="1:13" ht="18.75" customHeight="1">
      <c r="A101" s="16"/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</row>
    <row r="102" spans="1:13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3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3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3" ht="18.75" customHeight="1">
      <c r="A105" s="25" t="s">
        <v>77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11459897.92</v>
      </c>
    </row>
    <row r="106" spans="1:13" ht="18.75" customHeight="1">
      <c r="A106" s="26" t="s">
        <v>78</v>
      </c>
      <c r="B106" s="27">
        <v>161110.35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161110.35</v>
      </c>
    </row>
    <row r="107" spans="1:13" ht="18.75" customHeight="1">
      <c r="A107" s="26" t="s">
        <v>79</v>
      </c>
      <c r="B107" s="27">
        <v>306168.8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t="shared" ref="K107:K123" si="22">SUM(B107:J107)</f>
        <v>306168.8</v>
      </c>
    </row>
    <row r="108" spans="1:13" ht="18.75" customHeight="1">
      <c r="A108" s="26" t="s">
        <v>80</v>
      </c>
      <c r="B108" s="41">
        <v>0</v>
      </c>
      <c r="C108" s="27">
        <f>+C97</f>
        <v>1708829.77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2"/>
        <v>1708829.77</v>
      </c>
    </row>
    <row r="109" spans="1:13" ht="18.75" customHeight="1">
      <c r="A109" s="26" t="s">
        <v>81</v>
      </c>
      <c r="B109" s="41">
        <v>0</v>
      </c>
      <c r="C109" s="41">
        <v>0</v>
      </c>
      <c r="D109" s="27">
        <f>+D97</f>
        <v>2202032.56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2"/>
        <v>2202032.56</v>
      </c>
    </row>
    <row r="110" spans="1:13" ht="18.75" customHeight="1">
      <c r="A110" s="26" t="s">
        <v>98</v>
      </c>
      <c r="B110" s="41">
        <v>0</v>
      </c>
      <c r="C110" s="41">
        <v>0</v>
      </c>
      <c r="D110" s="41">
        <v>0</v>
      </c>
      <c r="E110" s="27">
        <f>+E97</f>
        <v>1018196.76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2"/>
        <v>1018196.76</v>
      </c>
    </row>
    <row r="111" spans="1:13" ht="18.75" customHeight="1">
      <c r="A111" s="26" t="s">
        <v>99</v>
      </c>
      <c r="B111" s="41">
        <v>0</v>
      </c>
      <c r="C111" s="41">
        <v>0</v>
      </c>
      <c r="D111" s="41">
        <v>0</v>
      </c>
      <c r="E111" s="41">
        <v>0</v>
      </c>
      <c r="F111" s="27">
        <v>175564.81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2"/>
        <v>175564.81</v>
      </c>
    </row>
    <row r="112" spans="1:13" ht="18.75" customHeight="1">
      <c r="A112" s="26" t="s">
        <v>100</v>
      </c>
      <c r="B112" s="41">
        <v>0</v>
      </c>
      <c r="C112" s="41">
        <v>0</v>
      </c>
      <c r="D112" s="41">
        <v>0</v>
      </c>
      <c r="E112" s="41">
        <v>0</v>
      </c>
      <c r="F112" s="27">
        <v>243725.52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2"/>
        <v>243725.52</v>
      </c>
    </row>
    <row r="113" spans="1:11" ht="18.75" customHeight="1">
      <c r="A113" s="26" t="s">
        <v>101</v>
      </c>
      <c r="B113" s="41">
        <v>0</v>
      </c>
      <c r="C113" s="41">
        <v>0</v>
      </c>
      <c r="D113" s="41">
        <v>0</v>
      </c>
      <c r="E113" s="41">
        <v>0</v>
      </c>
      <c r="F113" s="27">
        <v>373949.52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2"/>
        <v>373949.52</v>
      </c>
    </row>
    <row r="114" spans="1:11" ht="18.75" customHeight="1">
      <c r="A114" s="26" t="s">
        <v>102</v>
      </c>
      <c r="B114" s="41">
        <v>0</v>
      </c>
      <c r="C114" s="41">
        <v>0</v>
      </c>
      <c r="D114" s="41">
        <v>0</v>
      </c>
      <c r="E114" s="41">
        <v>0</v>
      </c>
      <c r="F114" s="27">
        <v>672359.47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2"/>
        <v>672359.47</v>
      </c>
    </row>
    <row r="115" spans="1:11" ht="18.75" customHeight="1">
      <c r="A115" s="26" t="s">
        <v>103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748650.83</v>
      </c>
      <c r="H115" s="41">
        <v>0</v>
      </c>
      <c r="I115" s="41">
        <v>0</v>
      </c>
      <c r="J115" s="41">
        <v>0</v>
      </c>
      <c r="K115" s="42">
        <f t="shared" si="22"/>
        <v>748650.83</v>
      </c>
    </row>
    <row r="116" spans="1:11" ht="18.75" customHeight="1">
      <c r="A116" s="26" t="s">
        <v>104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54070.55</v>
      </c>
      <c r="H116" s="41">
        <v>0</v>
      </c>
      <c r="I116" s="41">
        <v>0</v>
      </c>
      <c r="J116" s="41">
        <v>0</v>
      </c>
      <c r="K116" s="42">
        <f t="shared" si="22"/>
        <v>54070.55</v>
      </c>
    </row>
    <row r="117" spans="1:11" ht="18.75" customHeight="1">
      <c r="A117" s="26" t="s">
        <v>105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364797.27</v>
      </c>
      <c r="H117" s="41">
        <v>0</v>
      </c>
      <c r="I117" s="41">
        <v>0</v>
      </c>
      <c r="J117" s="41">
        <v>0</v>
      </c>
      <c r="K117" s="42">
        <f t="shared" si="22"/>
        <v>364797.27</v>
      </c>
    </row>
    <row r="118" spans="1:11" ht="18.75" customHeight="1">
      <c r="A118" s="26" t="s">
        <v>106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299950.86</v>
      </c>
      <c r="H118" s="41">
        <v>0</v>
      </c>
      <c r="I118" s="41">
        <v>0</v>
      </c>
      <c r="J118" s="41">
        <v>0</v>
      </c>
      <c r="K118" s="42">
        <f t="shared" si="22"/>
        <v>299950.86</v>
      </c>
    </row>
    <row r="119" spans="1:11" ht="18.75" customHeight="1">
      <c r="A119" s="26" t="s">
        <v>107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846926.17</v>
      </c>
      <c r="H119" s="41">
        <v>0</v>
      </c>
      <c r="I119" s="41">
        <v>0</v>
      </c>
      <c r="J119" s="41">
        <v>0</v>
      </c>
      <c r="K119" s="42">
        <f t="shared" si="22"/>
        <v>846926.17</v>
      </c>
    </row>
    <row r="120" spans="1:11" ht="18.75" customHeight="1">
      <c r="A120" s="26" t="s">
        <v>108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417962.04</v>
      </c>
      <c r="I120" s="41">
        <v>0</v>
      </c>
      <c r="J120" s="41">
        <v>0</v>
      </c>
      <c r="K120" s="42">
        <f t="shared" si="22"/>
        <v>417962.04</v>
      </c>
    </row>
    <row r="121" spans="1:11" ht="18.75" customHeight="1">
      <c r="A121" s="26" t="s">
        <v>109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764289.26</v>
      </c>
      <c r="I121" s="41">
        <v>0</v>
      </c>
      <c r="J121" s="41">
        <v>0</v>
      </c>
      <c r="K121" s="42">
        <f t="shared" si="22"/>
        <v>764289.26</v>
      </c>
    </row>
    <row r="122" spans="1:11" ht="18.75" customHeight="1">
      <c r="A122" s="26" t="s">
        <v>110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422805.3</v>
      </c>
      <c r="J122" s="41">
        <v>0</v>
      </c>
      <c r="K122" s="42">
        <f t="shared" si="22"/>
        <v>422805.3</v>
      </c>
    </row>
    <row r="123" spans="1:11" ht="18.75" customHeight="1">
      <c r="A123" s="28" t="s">
        <v>111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678508.08</v>
      </c>
      <c r="K123" s="45">
        <f t="shared" si="22"/>
        <v>678508.08</v>
      </c>
    </row>
    <row r="124" spans="1:11" ht="18.75" customHeight="1">
      <c r="A124" s="40" t="s">
        <v>124</v>
      </c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spans="1:11" ht="18.75" customHeight="1">
      <c r="A125" s="40" t="s">
        <v>125</v>
      </c>
    </row>
    <row r="126" spans="1:11" ht="18.75" customHeight="1">
      <c r="A126" s="40"/>
    </row>
    <row r="127" spans="1:11" ht="18.75" customHeight="1">
      <c r="A127" s="40"/>
    </row>
    <row r="128" spans="1:11" ht="15.75">
      <c r="A128" s="39"/>
    </row>
  </sheetData>
  <mergeCells count="7">
    <mergeCell ref="A1:K1"/>
    <mergeCell ref="A2:K2"/>
    <mergeCell ref="A4:A6"/>
    <mergeCell ref="K4:K6"/>
    <mergeCell ref="B4:J4"/>
    <mergeCell ref="I5:I6"/>
    <mergeCell ref="J5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2014-05-28T20:49:09Z</dcterms:modified>
</cp:coreProperties>
</file>