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F60" s="1"/>
  <c r="G62"/>
  <c r="G61" s="1"/>
  <c r="G60" s="1"/>
  <c r="H62"/>
  <c r="H61" s="1"/>
  <c r="H60" s="1"/>
  <c r="I62"/>
  <c r="I61" s="1"/>
  <c r="I60" s="1"/>
  <c r="J62"/>
  <c r="J61" s="1"/>
  <c r="J60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J98" l="1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<sst xmlns="http://schemas.openxmlformats.org/spreadsheetml/2006/main" count="127" uniqueCount="127">
  <si>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</si>
  <si>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</si>
  <si>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</si>
  <si>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</si>
  <si>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</si>
  <si>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</si>
  <si>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</si>
  <si>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</si>
  <si>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</si>
  <si>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</si>
  <si>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</si>
  <si>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</si>
  <si>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</si>
  <si>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</si>
  <si>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</si>
  <si>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</si>
  <si>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</si>
  <si>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</si>
  <si>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</si>
  <si>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</si>
  <si>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</si>
  <si>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</si>
  <si>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</si>
  <si>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</si>
  <si>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</si>
  <si>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</si>
  <si>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</si>
  <si>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</si>
  <si>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</si>
  <si>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</si>
  <si>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</si>
  <si>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</si>
  <si>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</si>
  <si>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</si>
  <si>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</si>
  <si>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</si>
  <si>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</si>
  <si>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</si>
  <si>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</si>
  <si>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</si>
  <si>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</si>
  <si>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</si>
  <si>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</si>
  <si>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</si>
  <si>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</si>
  <si>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</si>
  <si>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</si>
  <si>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</si>
  <si>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</si>
  <si>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</si>
  <si>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</si>
  <si>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</si>
  <si>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</si>
  <si>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</si>
  <si>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</si>
  <si>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</si>
  <si>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</si>
  <si>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</si>
  <si>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</si>
  <si>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</si>
  <si>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</si>
  <si>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</si>
  <si>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</si>
  <si>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</si>
  <si>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</si>
  <si>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</si>
  <si>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</si>
  <si>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</si>
  <si>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</si>
  <si>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</si>
  <si>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</si>
  <si>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</si>
  <si>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</si>
  <si>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</si>
  <si>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</si>
  <si>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</si>
  <si>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</si>
  <si>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</si>
  <si>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</si>
  <si>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</si>
  <si>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</si>
  <si>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</si>
  <si>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</si>
  <si>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</si>
  <si>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</si>
  <si>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</si>
  <si>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</si>
  <si>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</si>
  <si>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</si>
  <si>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</si>
  <si>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</si>
  <si>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</si>
  <si>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</si>
  <si>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</si>
  <si>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</si>
  <si>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</si>
  <si>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</si>
  <si>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</si>
  <si>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</si>
  <si>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</si>
  <si>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</si>
  <si>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</si>
  <si>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</si>
  <si>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</si>
  <si>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</si>
  <si>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</si>
  <si>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</si>
  <si>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</si>
  <si>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</si>
  <si>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</si>
  <si>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</si>
  <si>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</si>
  <si>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</si>
  <si>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</si>
  <si>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</si>
  <si>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</si>
  <si>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</si>
  <si>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</si>
  <si>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</si>
  <si>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</si>
  <si>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</si>
  <si>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</si>
  <si>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</si>
  <si>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</si>
  <si>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</si>
  <si>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</si>
  <si>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20/05/14 - VENCIMENTO 27/05/14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</si>
</sst>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activeCell="A4" sqref="A4:A6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243327</v>
      </c>
      <c r="C7" s="9">
        <f t="shared" si="0"/>
        <v>520866</v>
      </c>
      <c r="D7" s="9">
        <f t="shared" si="0"/>
        <v>743124</v>
      </c>
      <c r="E7" s="9">
        <f t="shared" si="0"/>
        <v>358006</v>
      </c>
      <c r="F7" s="9">
        <f t="shared" si="0"/>
        <v>649329</v>
      </c>
      <c r="G7" s="9">
        <f t="shared" si="0"/>
        <v>1067764</v>
      </c>
      <c r="H7" s="9">
        <f t="shared" si="0"/>
        <v>315137</v>
      </c>
      <c r="I7" s="9">
        <f t="shared" si="0"/>
        <v>106470</v>
      </c>
      <c r="J7" s="9">
        <f t="shared" si="0"/>
        <v>309536</v>
      </c>
      <c r="K7" s="9">
        <f t="shared" si="0"/>
        <v>4313559</v>
      </c>
      <c r="L7" s="53"/>
    </row>
    <row r="8" spans="1:13" ht="17.25" customHeight="1">
      <c r="A8" s="10" t="s">
        <v>125</v>
      </c>
      <c r="B8" s="11">
        <f>B9+B12+B16</f>
        <v>143074</v>
      </c>
      <c r="C8" s="11">
        <f t="shared" ref="C8:J8" si="1">C9+C12+C16</f>
        <v>311023</v>
      </c>
      <c r="D8" s="11">
        <f t="shared" si="1"/>
        <v>433549</v>
      </c>
      <c r="E8" s="11">
        <f t="shared" si="1"/>
        <v>212039</v>
      </c>
      <c r="F8" s="11">
        <f t="shared" si="1"/>
        <v>362213</v>
      </c>
      <c r="G8" s="11">
        <f t="shared" si="1"/>
        <v>580889</v>
      </c>
      <c r="H8" s="11">
        <f t="shared" si="1"/>
        <v>179006</v>
      </c>
      <c r="I8" s="11">
        <f t="shared" si="1"/>
        <v>59013</v>
      </c>
      <c r="J8" s="11">
        <f t="shared" si="1"/>
        <v>178297</v>
      </c>
      <c r="K8" s="11">
        <f>SUM(B8:J8)</f>
        <v>2459103</v>
      </c>
    </row>
    <row r="9" spans="1:13" ht="17.25" customHeight="1">
      <c r="A9" s="15" t="s">
        <v>17</v>
      </c>
      <c r="B9" s="13">
        <f>+B10+B11</f>
        <v>19148</v>
      </c>
      <c r="C9" s="13">
        <f t="shared" ref="C9:J9" si="2">+C10+C11</f>
        <v>46085</v>
      </c>
      <c r="D9" s="13">
        <f t="shared" si="2"/>
        <v>56224</v>
      </c>
      <c r="E9" s="13">
        <f t="shared" si="2"/>
        <v>28992</v>
      </c>
      <c r="F9" s="13">
        <f t="shared" si="2"/>
        <v>42463</v>
      </c>
      <c r="G9" s="13">
        <f t="shared" si="2"/>
        <v>53191</v>
      </c>
      <c r="H9" s="13">
        <f t="shared" si="2"/>
        <v>32758</v>
      </c>
      <c r="I9" s="13">
        <f t="shared" si="2"/>
        <v>9607</v>
      </c>
      <c r="J9" s="13">
        <f t="shared" si="2"/>
        <v>20339</v>
      </c>
      <c r="K9" s="11">
        <f>SUM(B9:J9)</f>
        <v>308807</v>
      </c>
    </row>
    <row r="10" spans="1:13" ht="17.25" customHeight="1">
      <c r="A10" s="30" t="s">
        <v>18</v>
      </c>
      <c r="B10" s="13">
        <v>19148</v>
      </c>
      <c r="C10" s="13">
        <v>46085</v>
      </c>
      <c r="D10" s="13">
        <v>56224</v>
      </c>
      <c r="E10" s="13">
        <v>28992</v>
      </c>
      <c r="F10" s="13">
        <v>42463</v>
      </c>
      <c r="G10" s="13">
        <v>53191</v>
      </c>
      <c r="H10" s="13">
        <v>32758</v>
      </c>
      <c r="I10" s="13">
        <v>9607</v>
      </c>
      <c r="J10" s="13">
        <v>20339</v>
      </c>
      <c r="K10" s="11">
        <f>SUM(B10:J10)</f>
        <v>308807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120692</v>
      </c>
      <c r="C12" s="17">
        <f t="shared" si="3"/>
        <v>257985</v>
      </c>
      <c r="D12" s="17">
        <f t="shared" si="3"/>
        <v>367644</v>
      </c>
      <c r="E12" s="17">
        <f t="shared" si="3"/>
        <v>178284</v>
      </c>
      <c r="F12" s="17">
        <f t="shared" si="3"/>
        <v>311580</v>
      </c>
      <c r="G12" s="17">
        <f t="shared" si="3"/>
        <v>514030</v>
      </c>
      <c r="H12" s="17">
        <f t="shared" si="3"/>
        <v>142112</v>
      </c>
      <c r="I12" s="17">
        <f t="shared" si="3"/>
        <v>47726</v>
      </c>
      <c r="J12" s="17">
        <f t="shared" si="3"/>
        <v>153624</v>
      </c>
      <c r="K12" s="11">
        <f t="shared" ref="K12:K27" si="4">SUM(B12:J12)</f>
        <v>2093677</v>
      </c>
    </row>
    <row r="13" spans="1:13" ht="17.25" customHeight="1">
      <c r="A13" s="14" t="s">
        <v>20</v>
      </c>
      <c r="B13" s="13">
        <v>53435</v>
      </c>
      <c r="C13" s="13">
        <v>124159</v>
      </c>
      <c r="D13" s="13">
        <v>176651</v>
      </c>
      <c r="E13" s="13">
        <v>85020</v>
      </c>
      <c r="F13" s="13">
        <v>150600</v>
      </c>
      <c r="G13" s="13">
        <v>237406</v>
      </c>
      <c r="H13" s="13">
        <v>61952</v>
      </c>
      <c r="I13" s="13">
        <v>24229</v>
      </c>
      <c r="J13" s="13">
        <v>73644</v>
      </c>
      <c r="K13" s="11">
        <f t="shared" si="4"/>
        <v>987096</v>
      </c>
      <c r="L13" s="53"/>
      <c r="M13" s="54"/>
    </row>
    <row r="14" spans="1:13" ht="17.25" customHeight="1">
      <c r="A14" s="14" t="s">
        <v>21</v>
      </c>
      <c r="B14" s="13">
        <v>54361</v>
      </c>
      <c r="C14" s="13">
        <v>102536</v>
      </c>
      <c r="D14" s="13">
        <v>148043</v>
      </c>
      <c r="E14" s="13">
        <v>74186</v>
      </c>
      <c r="F14" s="13">
        <v>128666</v>
      </c>
      <c r="G14" s="13">
        <v>231199</v>
      </c>
      <c r="H14" s="13">
        <v>62683</v>
      </c>
      <c r="I14" s="13">
        <v>17294</v>
      </c>
      <c r="J14" s="13">
        <v>61781</v>
      </c>
      <c r="K14" s="11">
        <f t="shared" si="4"/>
        <v>880749</v>
      </c>
      <c r="L14" s="53"/>
    </row>
    <row r="15" spans="1:13" ht="17.25" customHeight="1">
      <c r="A15" s="14" t="s">
        <v>22</v>
      </c>
      <c r="B15" s="13">
        <v>12896</v>
      </c>
      <c r="C15" s="13">
        <v>31290</v>
      </c>
      <c r="D15" s="13">
        <v>42950</v>
      </c>
      <c r="E15" s="13">
        <v>19078</v>
      </c>
      <c r="F15" s="13">
        <v>32314</v>
      </c>
      <c r="G15" s="13">
        <v>45425</v>
      </c>
      <c r="H15" s="13">
        <v>17477</v>
      </c>
      <c r="I15" s="13">
        <v>6203</v>
      </c>
      <c r="J15" s="13">
        <v>18199</v>
      </c>
      <c r="K15" s="11">
        <f t="shared" si="4"/>
        <v>225832</v>
      </c>
    </row>
    <row r="16" spans="1:13" ht="17.25" customHeight="1">
      <c r="A16" s="15" t="s">
        <v>121</v>
      </c>
      <c r="B16" s="13">
        <f>B17+B18+B19</f>
        <v>3234</v>
      </c>
      <c r="C16" s="13">
        <f t="shared" ref="C16:J16" si="5">C17+C18+C19</f>
        <v>6953</v>
      </c>
      <c r="D16" s="13">
        <f t="shared" si="5"/>
        <v>9681</v>
      </c>
      <c r="E16" s="13">
        <f t="shared" si="5"/>
        <v>4763</v>
      </c>
      <c r="F16" s="13">
        <f t="shared" si="5"/>
        <v>8170</v>
      </c>
      <c r="G16" s="13">
        <f t="shared" si="5"/>
        <v>13668</v>
      </c>
      <c r="H16" s="13">
        <f t="shared" si="5"/>
        <v>4136</v>
      </c>
      <c r="I16" s="13">
        <f t="shared" si="5"/>
        <v>1680</v>
      </c>
      <c r="J16" s="13">
        <f t="shared" si="5"/>
        <v>4334</v>
      </c>
      <c r="K16" s="11">
        <f t="shared" si="4"/>
        <v>56619</v>
      </c>
    </row>
    <row r="17" spans="1:12" ht="17.25" customHeight="1">
      <c r="A17" s="14" t="s">
        <v>122</v>
      </c>
      <c r="B17" s="13">
        <v>1243</v>
      </c>
      <c r="C17" s="13">
        <v>2795</v>
      </c>
      <c r="D17" s="13">
        <v>3695</v>
      </c>
      <c r="E17" s="13">
        <v>2026</v>
      </c>
      <c r="F17" s="13">
        <v>3506</v>
      </c>
      <c r="G17" s="13">
        <v>5989</v>
      </c>
      <c r="H17" s="13">
        <v>1852</v>
      </c>
      <c r="I17" s="13">
        <v>694</v>
      </c>
      <c r="J17" s="13">
        <v>1733</v>
      </c>
      <c r="K17" s="11">
        <f t="shared" si="4"/>
        <v>23533</v>
      </c>
    </row>
    <row r="18" spans="1:12" ht="17.25" customHeight="1">
      <c r="A18" s="14" t="s">
        <v>123</v>
      </c>
      <c r="B18" s="13">
        <v>83</v>
      </c>
      <c r="C18" s="13">
        <v>160</v>
      </c>
      <c r="D18" s="13">
        <v>238</v>
      </c>
      <c r="E18" s="13">
        <v>159</v>
      </c>
      <c r="F18" s="13">
        <v>250</v>
      </c>
      <c r="G18" s="13">
        <v>447</v>
      </c>
      <c r="H18" s="13">
        <v>121</v>
      </c>
      <c r="I18" s="13">
        <v>48</v>
      </c>
      <c r="J18" s="13">
        <v>101</v>
      </c>
      <c r="K18" s="11">
        <f t="shared" si="4"/>
        <v>1607</v>
      </c>
    </row>
    <row r="19" spans="1:12" ht="17.25" customHeight="1">
      <c r="A19" s="14" t="s">
        <v>124</v>
      </c>
      <c r="B19" s="13">
        <v>1908</v>
      </c>
      <c r="C19" s="13">
        <v>3998</v>
      </c>
      <c r="D19" s="13">
        <v>5748</v>
      </c>
      <c r="E19" s="13">
        <v>2578</v>
      </c>
      <c r="F19" s="13">
        <v>4414</v>
      </c>
      <c r="G19" s="13">
        <v>7232</v>
      </c>
      <c r="H19" s="13">
        <v>2163</v>
      </c>
      <c r="I19" s="13">
        <v>938</v>
      </c>
      <c r="J19" s="13">
        <v>2500</v>
      </c>
      <c r="K19" s="11">
        <f t="shared" si="4"/>
        <v>31479</v>
      </c>
    </row>
    <row r="20" spans="1:12" ht="17.25" customHeight="1">
      <c r="A20" s="16" t="s">
        <v>23</v>
      </c>
      <c r="B20" s="11">
        <f>+B21+B22+B23</f>
        <v>83207</v>
      </c>
      <c r="C20" s="11">
        <f t="shared" ref="C20:J20" si="6">+C21+C22+C23</f>
        <v>155858</v>
      </c>
      <c r="D20" s="11">
        <f t="shared" si="6"/>
        <v>231759</v>
      </c>
      <c r="E20" s="11">
        <f t="shared" si="6"/>
        <v>110540</v>
      </c>
      <c r="F20" s="11">
        <f t="shared" si="6"/>
        <v>228814</v>
      </c>
      <c r="G20" s="11">
        <f t="shared" si="6"/>
        <v>420306</v>
      </c>
      <c r="H20" s="11">
        <f t="shared" si="6"/>
        <v>109012</v>
      </c>
      <c r="I20" s="11">
        <f t="shared" si="6"/>
        <v>34573</v>
      </c>
      <c r="J20" s="11">
        <f t="shared" si="6"/>
        <v>94733</v>
      </c>
      <c r="K20" s="11">
        <f t="shared" si="4"/>
        <v>1468802</v>
      </c>
    </row>
    <row r="21" spans="1:12" ht="17.25" customHeight="1">
      <c r="A21" s="12" t="s">
        <v>24</v>
      </c>
      <c r="B21" s="13">
        <v>39259</v>
      </c>
      <c r="C21" s="13">
        <v>86202</v>
      </c>
      <c r="D21" s="13">
        <v>129185</v>
      </c>
      <c r="E21" s="13">
        <v>60806</v>
      </c>
      <c r="F21" s="13">
        <v>125886</v>
      </c>
      <c r="G21" s="13">
        <v>214818</v>
      </c>
      <c r="H21" s="13">
        <v>58248</v>
      </c>
      <c r="I21" s="13">
        <v>20000</v>
      </c>
      <c r="J21" s="13">
        <v>51998</v>
      </c>
      <c r="K21" s="11">
        <f t="shared" si="4"/>
        <v>786402</v>
      </c>
      <c r="L21" s="53"/>
    </row>
    <row r="22" spans="1:12" ht="17.25" customHeight="1">
      <c r="A22" s="12" t="s">
        <v>25</v>
      </c>
      <c r="B22" s="13">
        <v>37280</v>
      </c>
      <c r="C22" s="13">
        <v>55555</v>
      </c>
      <c r="D22" s="13">
        <v>80532</v>
      </c>
      <c r="E22" s="13">
        <v>41488</v>
      </c>
      <c r="F22" s="13">
        <v>83878</v>
      </c>
      <c r="G22" s="13">
        <v>174617</v>
      </c>
      <c r="H22" s="13">
        <v>41745</v>
      </c>
      <c r="I22" s="13">
        <v>11291</v>
      </c>
      <c r="J22" s="13">
        <v>33123</v>
      </c>
      <c r="K22" s="11">
        <f t="shared" si="4"/>
        <v>559509</v>
      </c>
      <c r="L22" s="53"/>
    </row>
    <row r="23" spans="1:12" ht="17.25" customHeight="1">
      <c r="A23" s="12" t="s">
        <v>26</v>
      </c>
      <c r="B23" s="13">
        <v>6668</v>
      </c>
      <c r="C23" s="13">
        <v>14101</v>
      </c>
      <c r="D23" s="13">
        <v>22042</v>
      </c>
      <c r="E23" s="13">
        <v>8246</v>
      </c>
      <c r="F23" s="13">
        <v>19050</v>
      </c>
      <c r="G23" s="13">
        <v>30871</v>
      </c>
      <c r="H23" s="13">
        <v>9019</v>
      </c>
      <c r="I23" s="13">
        <v>3282</v>
      </c>
      <c r="J23" s="13">
        <v>9612</v>
      </c>
      <c r="K23" s="11">
        <f t="shared" si="4"/>
        <v>122891</v>
      </c>
    </row>
    <row r="24" spans="1:12" ht="17.25" customHeight="1">
      <c r="A24" s="16" t="s">
        <v>27</v>
      </c>
      <c r="B24" s="13">
        <v>17046</v>
      </c>
      <c r="C24" s="13">
        <v>53985</v>
      </c>
      <c r="D24" s="13">
        <v>77816</v>
      </c>
      <c r="E24" s="13">
        <v>35427</v>
      </c>
      <c r="F24" s="13">
        <v>58302</v>
      </c>
      <c r="G24" s="13">
        <v>66569</v>
      </c>
      <c r="H24" s="13">
        <v>21420</v>
      </c>
      <c r="I24" s="13">
        <v>12884</v>
      </c>
      <c r="J24" s="13">
        <v>36506</v>
      </c>
      <c r="K24" s="11">
        <f t="shared" si="4"/>
        <v>379955</v>
      </c>
    </row>
    <row r="25" spans="1:12" ht="17.25" customHeight="1">
      <c r="A25" s="12" t="s">
        <v>28</v>
      </c>
      <c r="B25" s="13">
        <v>10909</v>
      </c>
      <c r="C25" s="13">
        <v>34550</v>
      </c>
      <c r="D25" s="13">
        <v>49802</v>
      </c>
      <c r="E25" s="13">
        <v>22673</v>
      </c>
      <c r="F25" s="13">
        <v>37313</v>
      </c>
      <c r="G25" s="13">
        <v>42604</v>
      </c>
      <c r="H25" s="13">
        <v>13709</v>
      </c>
      <c r="I25" s="13">
        <v>8246</v>
      </c>
      <c r="J25" s="13">
        <v>23364</v>
      </c>
      <c r="K25" s="11">
        <f t="shared" si="4"/>
        <v>243170</v>
      </c>
      <c r="L25" s="53"/>
    </row>
    <row r="26" spans="1:12" ht="17.25" customHeight="1">
      <c r="A26" s="12" t="s">
        <v>29</v>
      </c>
      <c r="B26" s="13">
        <v>6137</v>
      </c>
      <c r="C26" s="13">
        <v>19435</v>
      </c>
      <c r="D26" s="13">
        <v>28014</v>
      </c>
      <c r="E26" s="13">
        <v>12754</v>
      </c>
      <c r="F26" s="13">
        <v>20989</v>
      </c>
      <c r="G26" s="13">
        <v>23965</v>
      </c>
      <c r="H26" s="13">
        <v>7711</v>
      </c>
      <c r="I26" s="13">
        <v>4638</v>
      </c>
      <c r="J26" s="13">
        <v>13142</v>
      </c>
      <c r="K26" s="11">
        <f t="shared" si="4"/>
        <v>136785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5699</v>
      </c>
      <c r="I27" s="11">
        <v>0</v>
      </c>
      <c r="J27" s="11">
        <v>0</v>
      </c>
      <c r="K27" s="11">
        <f t="shared" si="4"/>
        <v>5699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12607.59</v>
      </c>
      <c r="I35" s="19">
        <v>0</v>
      </c>
      <c r="J35" s="19">
        <v>0</v>
      </c>
      <c r="K35" s="23">
        <f>SUM(B35:J35)</f>
        <v>12607.59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568585.67000000004</v>
      </c>
      <c r="C47" s="22">
        <f t="shared" ref="C47:H47" si="9">+C48+C56</f>
        <v>1370489.4000000001</v>
      </c>
      <c r="D47" s="22">
        <f t="shared" si="9"/>
        <v>2208268.44</v>
      </c>
      <c r="E47" s="22">
        <f t="shared" si="9"/>
        <v>907980.24</v>
      </c>
      <c r="F47" s="22">
        <f t="shared" si="9"/>
        <v>1582896.43</v>
      </c>
      <c r="G47" s="22">
        <f t="shared" si="9"/>
        <v>2238104.9700000002</v>
      </c>
      <c r="H47" s="22">
        <f t="shared" si="9"/>
        <v>777499.34</v>
      </c>
      <c r="I47" s="22">
        <f>+I48+I56</f>
        <v>448824.29</v>
      </c>
      <c r="J47" s="22">
        <f>+J48+J56</f>
        <v>786052.49</v>
      </c>
      <c r="K47" s="22">
        <f>SUM(B47:J47)</f>
        <v>10888701.27</v>
      </c>
    </row>
    <row r="48" spans="1:11" ht="17.25" customHeight="1">
      <c r="A48" s="16" t="s">
        <v>48</v>
      </c>
      <c r="B48" s="23">
        <f>SUM(B49:B55)</f>
        <v>552571.28</v>
      </c>
      <c r="C48" s="23">
        <f t="shared" ref="C48:H48" si="10">SUM(C49:C55)</f>
        <v>1349118.1</v>
      </c>
      <c r="D48" s="23">
        <f t="shared" si="10"/>
        <v>2186716.6800000002</v>
      </c>
      <c r="E48" s="23">
        <f t="shared" si="10"/>
        <v>887854.88</v>
      </c>
      <c r="F48" s="23">
        <f t="shared" si="10"/>
        <v>1563324.5</v>
      </c>
      <c r="G48" s="23">
        <f t="shared" si="10"/>
        <v>2211446.02</v>
      </c>
      <c r="H48" s="23">
        <f t="shared" si="10"/>
        <v>760994.94</v>
      </c>
      <c r="I48" s="23">
        <f>SUM(I49:I55)</f>
        <v>448824.29</v>
      </c>
      <c r="J48" s="23">
        <f>SUM(J49:J55)</f>
        <v>773685.23</v>
      </c>
      <c r="K48" s="23">
        <f t="shared" ref="K48:K56" si="11">SUM(B48:J48)</f>
        <v>10734535.92</v>
      </c>
    </row>
    <row r="49" spans="1:11" ht="17.25" customHeight="1">
      <c r="A49" s="35" t="s">
        <v>49</v>
      </c>
      <c r="B49" s="23">
        <f t="shared" ref="B49:H49" si="12">ROUND(B30*B7,2)</f>
        <v>552571.28</v>
      </c>
      <c r="C49" s="23">
        <f t="shared" si="12"/>
        <v>1346126.09</v>
      </c>
      <c r="D49" s="23">
        <f t="shared" si="12"/>
        <v>2186716.6800000002</v>
      </c>
      <c r="E49" s="23">
        <f t="shared" si="12"/>
        <v>887854.88</v>
      </c>
      <c r="F49" s="23">
        <f t="shared" si="12"/>
        <v>1563324.5</v>
      </c>
      <c r="G49" s="23">
        <f t="shared" si="12"/>
        <v>2211446.02</v>
      </c>
      <c r="H49" s="23">
        <f t="shared" si="12"/>
        <v>748387.35</v>
      </c>
      <c r="I49" s="23">
        <f>ROUND(I30*I7,2)</f>
        <v>448824.29</v>
      </c>
      <c r="J49" s="23">
        <f>ROUND(J30*J7,2)</f>
        <v>773685.23</v>
      </c>
      <c r="K49" s="23">
        <f t="shared" si="11"/>
        <v>10718936.32</v>
      </c>
    </row>
    <row r="50" spans="1:11" ht="17.25" customHeight="1">
      <c r="A50" s="35" t="s">
        <v>50</v>
      </c>
      <c r="B50" s="19">
        <v>0</v>
      </c>
      <c r="C50" s="23">
        <f>ROUND(C31*C7,2)</f>
        <v>2992.01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2992.01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12607.59</v>
      </c>
      <c r="I53" s="32">
        <f>+I35</f>
        <v>0</v>
      </c>
      <c r="J53" s="32">
        <f>+J35</f>
        <v>0</v>
      </c>
      <c r="K53" s="23">
        <f t="shared" si="11"/>
        <v>12607.59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-275007.48</v>
      </c>
      <c r="C60" s="36">
        <f t="shared" si="13"/>
        <v>-165941.09</v>
      </c>
      <c r="D60" s="36">
        <f t="shared" si="13"/>
        <v>-242030.24</v>
      </c>
      <c r="E60" s="36">
        <f t="shared" si="13"/>
        <v>-326709.20999999996</v>
      </c>
      <c r="F60" s="36">
        <f t="shared" si="13"/>
        <v>-375334.39999999997</v>
      </c>
      <c r="G60" s="36">
        <f t="shared" si="13"/>
        <v>-343901.51</v>
      </c>
      <c r="H60" s="36">
        <f t="shared" si="13"/>
        <v>-112263.36</v>
      </c>
      <c r="I60" s="36">
        <f t="shared" si="13"/>
        <v>-71183.930000000008</v>
      </c>
      <c r="J60" s="36">
        <f t="shared" si="13"/>
        <v>-85226.03</v>
      </c>
      <c r="K60" s="36">
        <f>SUM(B60:J60)</f>
        <v>-1997597.25</v>
      </c>
    </row>
    <row r="61" spans="1:11" ht="18.75" customHeight="1">
      <c r="A61" s="16" t="s">
        <v>83</v>
      </c>
      <c r="B61" s="36">
        <f t="shared" ref="B61:J61" si="14">B62+B63+B64+B65+B66+B67</f>
        <v>-260830.63</v>
      </c>
      <c r="C61" s="36">
        <f t="shared" si="14"/>
        <v>-145165.46</v>
      </c>
      <c r="D61" s="36">
        <f t="shared" si="14"/>
        <v>-221482.82</v>
      </c>
      <c r="E61" s="36">
        <f t="shared" si="14"/>
        <v>-304616.93</v>
      </c>
      <c r="F61" s="36">
        <f t="shared" si="14"/>
        <v>-356205.11</v>
      </c>
      <c r="G61" s="36">
        <f t="shared" si="14"/>
        <v>-315307.12</v>
      </c>
      <c r="H61" s="36">
        <f t="shared" si="14"/>
        <v>-98274</v>
      </c>
      <c r="I61" s="36">
        <f t="shared" si="14"/>
        <v>-28821</v>
      </c>
      <c r="J61" s="36">
        <f t="shared" si="14"/>
        <v>-61017</v>
      </c>
      <c r="K61" s="36">
        <f t="shared" ref="K61:K92" si="15">SUM(B61:J61)</f>
        <v>-1791720.0699999998</v>
      </c>
    </row>
    <row r="62" spans="1:11" ht="18.75" customHeight="1">
      <c r="A62" s="12" t="s">
        <v>84</v>
      </c>
      <c r="B62" s="36">
        <f>-ROUND(B9*$D$3,2)</f>
        <v>-57444</v>
      </c>
      <c r="C62" s="36">
        <f t="shared" ref="C62:J62" si="16">-ROUND(C9*$D$3,2)</f>
        <v>-138255</v>
      </c>
      <c r="D62" s="36">
        <f t="shared" si="16"/>
        <v>-168672</v>
      </c>
      <c r="E62" s="36">
        <f t="shared" si="16"/>
        <v>-86976</v>
      </c>
      <c r="F62" s="36">
        <f t="shared" si="16"/>
        <v>-127389</v>
      </c>
      <c r="G62" s="36">
        <f t="shared" si="16"/>
        <v>-159573</v>
      </c>
      <c r="H62" s="36">
        <f t="shared" si="16"/>
        <v>-98274</v>
      </c>
      <c r="I62" s="36">
        <f t="shared" si="16"/>
        <v>-28821</v>
      </c>
      <c r="J62" s="36">
        <f t="shared" si="16"/>
        <v>-61017</v>
      </c>
      <c r="K62" s="36">
        <f t="shared" si="15"/>
        <v>-926421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-203386.63</v>
      </c>
      <c r="C66" s="48">
        <v>-6910.46</v>
      </c>
      <c r="D66" s="48">
        <v>-52810.82</v>
      </c>
      <c r="E66" s="48">
        <v>-217640.93</v>
      </c>
      <c r="F66" s="48">
        <v>-228816.11</v>
      </c>
      <c r="G66" s="48">
        <v>-155734.12</v>
      </c>
      <c r="H66" s="19">
        <v>0</v>
      </c>
      <c r="I66" s="19">
        <v>0</v>
      </c>
      <c r="J66" s="19">
        <v>0</v>
      </c>
      <c r="K66" s="36">
        <f t="shared" si="15"/>
        <v>-865299.07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-14176.85</v>
      </c>
      <c r="C68" s="36">
        <f t="shared" si="17"/>
        <v>-20775.63</v>
      </c>
      <c r="D68" s="36">
        <f t="shared" si="17"/>
        <v>-20547.419999999998</v>
      </c>
      <c r="E68" s="36">
        <f t="shared" si="17"/>
        <v>-22092.28</v>
      </c>
      <c r="F68" s="36">
        <f t="shared" si="17"/>
        <v>-19129.29</v>
      </c>
      <c r="G68" s="36">
        <f t="shared" si="17"/>
        <v>-28594.39</v>
      </c>
      <c r="H68" s="36">
        <f t="shared" si="17"/>
        <v>-13989.36</v>
      </c>
      <c r="I68" s="36">
        <f t="shared" si="17"/>
        <v>-42362.930000000008</v>
      </c>
      <c r="J68" s="36">
        <f t="shared" si="17"/>
        <v>-24209.03</v>
      </c>
      <c r="K68" s="36">
        <f t="shared" si="15"/>
        <v>-205877.18000000002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-7536.24</v>
      </c>
      <c r="F92" s="19">
        <v>0</v>
      </c>
      <c r="G92" s="19">
        <v>0</v>
      </c>
      <c r="H92" s="19">
        <v>0</v>
      </c>
      <c r="I92" s="49">
        <v>-5655.19</v>
      </c>
      <c r="J92" s="49">
        <v>-14070.34</v>
      </c>
      <c r="K92" s="49">
        <f t="shared" si="15"/>
        <v>-27261.77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293578.19000000006</v>
      </c>
      <c r="C97" s="24">
        <f t="shared" si="19"/>
        <v>1204548.3100000003</v>
      </c>
      <c r="D97" s="24">
        <f t="shared" si="19"/>
        <v>1966238.2000000002</v>
      </c>
      <c r="E97" s="24">
        <f t="shared" si="19"/>
        <v>581271.02999999991</v>
      </c>
      <c r="F97" s="24">
        <f t="shared" si="19"/>
        <v>1207562.03</v>
      </c>
      <c r="G97" s="24">
        <f t="shared" si="19"/>
        <v>1894203.46</v>
      </c>
      <c r="H97" s="24">
        <f t="shared" si="19"/>
        <v>665235.98</v>
      </c>
      <c r="I97" s="24">
        <f>+I98+I99</f>
        <v>377640.36</v>
      </c>
      <c r="J97" s="24">
        <f>+J98+J99</f>
        <v>700826.46</v>
      </c>
      <c r="K97" s="49">
        <f t="shared" si="18"/>
        <v>8891104.0200000014</v>
      </c>
      <c r="L97" s="55"/>
    </row>
    <row r="98" spans="1:13" ht="18.75" customHeight="1">
      <c r="A98" s="16" t="s">
        <v>91</v>
      </c>
      <c r="B98" s="24">
        <f t="shared" ref="B98:J98" si="20">+B48+B61+B68+B94</f>
        <v>277563.80000000005</v>
      </c>
      <c r="C98" s="24">
        <f t="shared" si="20"/>
        <v>1183177.0100000002</v>
      </c>
      <c r="D98" s="24">
        <f t="shared" si="20"/>
        <v>1944686.4400000002</v>
      </c>
      <c r="E98" s="24">
        <f t="shared" si="20"/>
        <v>561145.66999999993</v>
      </c>
      <c r="F98" s="24">
        <f t="shared" si="20"/>
        <v>1187990.1000000001</v>
      </c>
      <c r="G98" s="24">
        <f t="shared" si="20"/>
        <v>1867544.51</v>
      </c>
      <c r="H98" s="24">
        <f t="shared" si="20"/>
        <v>648731.57999999996</v>
      </c>
      <c r="I98" s="24">
        <f t="shared" si="20"/>
        <v>377640.36</v>
      </c>
      <c r="J98" s="24">
        <f t="shared" si="20"/>
        <v>688459.2</v>
      </c>
      <c r="K98" s="49">
        <f t="shared" si="18"/>
        <v>8736938.6699999999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16014.39</v>
      </c>
      <c r="C99" s="24">
        <f t="shared" si="21"/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12367.26</v>
      </c>
      <c r="K99" s="49">
        <f t="shared" si="18"/>
        <v>154165.35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8891104.0199999996</v>
      </c>
    </row>
    <row r="106" spans="1:13" ht="18.75" customHeight="1">
      <c r="A106" s="26" t="s">
        <v>79</v>
      </c>
      <c r="B106" s="27">
        <v>47321.56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47321.56</v>
      </c>
    </row>
    <row r="107" spans="1:13" ht="18.75" customHeight="1">
      <c r="A107" s="26" t="s">
        <v>80</v>
      </c>
      <c r="B107" s="27">
        <v>246256.63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246256.63</v>
      </c>
    </row>
    <row r="108" spans="1:13" ht="18.75" customHeight="1">
      <c r="A108" s="26" t="s">
        <v>81</v>
      </c>
      <c r="B108" s="41">
        <v>0</v>
      </c>
      <c r="C108" s="27">
        <f>+C97</f>
        <v>1204548.3100000003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1204548.3100000003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1966238.2000000002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1966238.2000000002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581271.02999999991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581271.02999999991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163979.87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163979.87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231459.88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231459.88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346357.56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346357.56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465764.72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465764.72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578256.31999999995</v>
      </c>
      <c r="H115" s="41">
        <v>0</v>
      </c>
      <c r="I115" s="41">
        <v>0</v>
      </c>
      <c r="J115" s="41">
        <v>0</v>
      </c>
      <c r="K115" s="42">
        <f t="shared" si="22"/>
        <v>578256.31999999995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45664.03</v>
      </c>
      <c r="H116" s="41">
        <v>0</v>
      </c>
      <c r="I116" s="41">
        <v>0</v>
      </c>
      <c r="J116" s="41">
        <v>0</v>
      </c>
      <c r="K116" s="42">
        <f t="shared" si="22"/>
        <v>45664.03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320180.34000000003</v>
      </c>
      <c r="H117" s="41">
        <v>0</v>
      </c>
      <c r="I117" s="41">
        <v>0</v>
      </c>
      <c r="J117" s="41">
        <v>0</v>
      </c>
      <c r="K117" s="42">
        <f t="shared" si="22"/>
        <v>320180.34000000003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232769.57</v>
      </c>
      <c r="H118" s="41">
        <v>0</v>
      </c>
      <c r="I118" s="41">
        <v>0</v>
      </c>
      <c r="J118" s="41">
        <v>0</v>
      </c>
      <c r="K118" s="42">
        <f t="shared" si="22"/>
        <v>232769.57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717333.2</v>
      </c>
      <c r="H119" s="41">
        <v>0</v>
      </c>
      <c r="I119" s="41">
        <v>0</v>
      </c>
      <c r="J119" s="41">
        <v>0</v>
      </c>
      <c r="K119" s="42">
        <f t="shared" si="22"/>
        <v>717333.2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232156.71</v>
      </c>
      <c r="I120" s="41">
        <v>0</v>
      </c>
      <c r="J120" s="41">
        <v>0</v>
      </c>
      <c r="K120" s="42">
        <f t="shared" si="22"/>
        <v>232156.71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433079.27</v>
      </c>
      <c r="I121" s="41">
        <v>0</v>
      </c>
      <c r="J121" s="41">
        <v>0</v>
      </c>
      <c r="K121" s="42">
        <f t="shared" si="22"/>
        <v>433079.27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377640.36</v>
      </c>
      <c r="J122" s="41">
        <v>0</v>
      </c>
      <c r="K122" s="42">
        <f t="shared" si="22"/>
        <v>377640.36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700826.46</v>
      </c>
      <c r="K123" s="45">
        <f t="shared" si="22"/>
        <v>700826.46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2014-05-26T20:08:13Z</dcterms:modified>
</cp:coreProperties>
</file>