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140" yWindow="-120" windowWidth="14880" windowHeight="8190"/>
  </bookViews>
  <sheets>
    <sheet name="DETALHAMENTO CONCESSÃO" sheetId="8" r:id="rId1"/>
  </sheets>
  <definedNames>
    <definedName name="_xlnm.Print_Area" localSheetId="0">'DETALHAMENTO CONCESSÃO'!$A$1:$K$123</definedName>
    <definedName name="_xlnm.Print_Titles" localSheetId="0">'DETALHAMENTO CONCESSÃO'!$4:$6</definedName>
  </definedNames>
  <calcPr calcId="125725" fullCalcOnLoad="1"/>
</workbook>
</file>

<file path=xl/calcChain.xml><?xml version="1.0" encoding="utf-8"?>
<calcChain xmlns="http://schemas.openxmlformats.org/spreadsheetml/2006/main">
  <c r="B9" i="8"/>
  <c r="B8" s="1"/>
  <c r="C9"/>
  <c r="C8" s="1"/>
  <c r="C7" s="1"/>
  <c r="D9"/>
  <c r="D8" s="1"/>
  <c r="D7" s="1"/>
  <c r="D49" s="1"/>
  <c r="D48" s="1"/>
  <c r="E9"/>
  <c r="E8" s="1"/>
  <c r="E7" s="1"/>
  <c r="E49" s="1"/>
  <c r="E48" s="1"/>
  <c r="F9"/>
  <c r="F8" s="1"/>
  <c r="F7" s="1"/>
  <c r="F49" s="1"/>
  <c r="F48" s="1"/>
  <c r="G9"/>
  <c r="G8" s="1"/>
  <c r="G7" s="1"/>
  <c r="G49" s="1"/>
  <c r="G48" s="1"/>
  <c r="H9"/>
  <c r="H8" s="1"/>
  <c r="H7" s="1"/>
  <c r="H49" s="1"/>
  <c r="H48" s="1"/>
  <c r="I9"/>
  <c r="I8" s="1"/>
  <c r="I7" s="1"/>
  <c r="I49" s="1"/>
  <c r="I48" s="1"/>
  <c r="J9"/>
  <c r="J8" s="1"/>
  <c r="J7" s="1"/>
  <c r="J49" s="1"/>
  <c r="J48" s="1"/>
  <c r="K9"/>
  <c r="K10"/>
  <c r="K11"/>
  <c r="B12"/>
  <c r="C12"/>
  <c r="D12"/>
  <c r="E12"/>
  <c r="F12"/>
  <c r="G12"/>
  <c r="H12"/>
  <c r="I12"/>
  <c r="J12"/>
  <c r="K12"/>
  <c r="K13"/>
  <c r="K14"/>
  <c r="K15"/>
  <c r="B16"/>
  <c r="C16"/>
  <c r="D16"/>
  <c r="E16"/>
  <c r="F16"/>
  <c r="G16"/>
  <c r="H16"/>
  <c r="I16"/>
  <c r="J16"/>
  <c r="K16"/>
  <c r="K17"/>
  <c r="K18"/>
  <c r="K19"/>
  <c r="B20"/>
  <c r="C20"/>
  <c r="D20"/>
  <c r="E20"/>
  <c r="F20"/>
  <c r="G20"/>
  <c r="H20"/>
  <c r="I20"/>
  <c r="J20"/>
  <c r="K20"/>
  <c r="K21"/>
  <c r="K22"/>
  <c r="K23"/>
  <c r="K24"/>
  <c r="K25"/>
  <c r="K26"/>
  <c r="K27"/>
  <c r="B29"/>
  <c r="C29"/>
  <c r="D29"/>
  <c r="E29"/>
  <c r="F29"/>
  <c r="G29"/>
  <c r="H29"/>
  <c r="I29"/>
  <c r="J29"/>
  <c r="K35"/>
  <c r="K36"/>
  <c r="K37"/>
  <c r="K39"/>
  <c r="K40"/>
  <c r="K41"/>
  <c r="K42"/>
  <c r="K43"/>
  <c r="K44"/>
  <c r="K45"/>
  <c r="K51"/>
  <c r="K52"/>
  <c r="H53"/>
  <c r="I53"/>
  <c r="J53"/>
  <c r="K53"/>
  <c r="K54"/>
  <c r="K55"/>
  <c r="K56"/>
  <c r="K57"/>
  <c r="K58"/>
  <c r="B62"/>
  <c r="B61" s="1"/>
  <c r="C62"/>
  <c r="C61" s="1"/>
  <c r="C60" s="1"/>
  <c r="D62"/>
  <c r="D61" s="1"/>
  <c r="D60" s="1"/>
  <c r="E62"/>
  <c r="E61" s="1"/>
  <c r="E60" s="1"/>
  <c r="F62"/>
  <c r="F61" s="1"/>
  <c r="F60" s="1"/>
  <c r="G62"/>
  <c r="G61" s="1"/>
  <c r="G60" s="1"/>
  <c r="H62"/>
  <c r="H61" s="1"/>
  <c r="H60" s="1"/>
  <c r="I62"/>
  <c r="I61" s="1"/>
  <c r="I60" s="1"/>
  <c r="J62"/>
  <c r="J61" s="1"/>
  <c r="J60" s="1"/>
  <c r="K63"/>
  <c r="K66"/>
  <c r="B68"/>
  <c r="C68"/>
  <c r="D68"/>
  <c r="E68"/>
  <c r="F68"/>
  <c r="G68"/>
  <c r="H68"/>
  <c r="I68"/>
  <c r="J68"/>
  <c r="K68" s="1"/>
  <c r="K69"/>
  <c r="K70"/>
  <c r="K71"/>
  <c r="K72"/>
  <c r="K73"/>
  <c r="K74"/>
  <c r="K76"/>
  <c r="K77"/>
  <c r="K78"/>
  <c r="K79"/>
  <c r="K80"/>
  <c r="K81"/>
  <c r="K82"/>
  <c r="K83"/>
  <c r="K84"/>
  <c r="K85"/>
  <c r="K86"/>
  <c r="K87"/>
  <c r="K88"/>
  <c r="K89"/>
  <c r="K90"/>
  <c r="K92"/>
  <c r="K95"/>
  <c r="K96"/>
  <c r="B99"/>
  <c r="C99"/>
  <c r="D99"/>
  <c r="E99"/>
  <c r="F99"/>
  <c r="G99"/>
  <c r="H99"/>
  <c r="I99"/>
  <c r="J99"/>
  <c r="K99"/>
  <c r="K106"/>
  <c r="K107"/>
  <c r="K111"/>
  <c r="K112"/>
  <c r="K113"/>
  <c r="K114"/>
  <c r="K115"/>
  <c r="K116"/>
  <c r="K117"/>
  <c r="K118"/>
  <c r="K119"/>
  <c r="K120"/>
  <c r="K121"/>
  <c r="K122"/>
  <c r="K123"/>
  <c r="J98" l="1"/>
  <c r="J97" s="1"/>
  <c r="J124" s="1"/>
  <c r="J47"/>
  <c r="H98"/>
  <c r="H97" s="1"/>
  <c r="H47"/>
  <c r="F98"/>
  <c r="F97" s="1"/>
  <c r="F47"/>
  <c r="D98"/>
  <c r="D97" s="1"/>
  <c r="D109" s="1"/>
  <c r="K109" s="1"/>
  <c r="D47"/>
  <c r="K8"/>
  <c r="K7" s="1"/>
  <c r="B7"/>
  <c r="B49" s="1"/>
  <c r="B60"/>
  <c r="K60" s="1"/>
  <c r="K61"/>
  <c r="I47"/>
  <c r="I98"/>
  <c r="I97" s="1"/>
  <c r="G47"/>
  <c r="G98"/>
  <c r="G97" s="1"/>
  <c r="E47"/>
  <c r="E98"/>
  <c r="E97" s="1"/>
  <c r="E110" s="1"/>
  <c r="K110" s="1"/>
  <c r="C49"/>
  <c r="C48" s="1"/>
  <c r="C50"/>
  <c r="K50" s="1"/>
  <c r="K62"/>
  <c r="C47" l="1"/>
  <c r="C98"/>
  <c r="C97" s="1"/>
  <c r="C108" s="1"/>
  <c r="K108" s="1"/>
  <c r="K105" s="1"/>
  <c r="K49"/>
  <c r="B48"/>
  <c r="K48" l="1"/>
  <c r="B98"/>
  <c r="B47"/>
  <c r="K47" s="1"/>
  <c r="B97" l="1"/>
  <c r="K97" s="1"/>
  <c r="K98"/>
</calcChain>
</file>

<file path=xl/sharedStrings.xml><?xml version="1.0" encoding="utf-8"?>
<sst xmlns="http://schemas.openxmlformats.org/spreadsheetml/2006/main" count="127" uniqueCount="127">
  <si>
    <t>Área 1</t>
  </si>
  <si>
    <t>Área 2</t>
  </si>
  <si>
    <t>Área 3</t>
  </si>
  <si>
    <t>Área 5</t>
  </si>
  <si>
    <t>Área 6</t>
  </si>
  <si>
    <t>Área 7</t>
  </si>
  <si>
    <t>Área 8</t>
  </si>
  <si>
    <t>Consórcio Bandeirante de Transporte</t>
  </si>
  <si>
    <t>Sambaíba Transportes Urbanos Ltda.</t>
  </si>
  <si>
    <t>Consórcio Plus</t>
  </si>
  <si>
    <t>Via Sul Transportes Urbanos Ltda.</t>
  </si>
  <si>
    <t>Consórcio Unisul</t>
  </si>
  <si>
    <t>Consórcio Sete</t>
  </si>
  <si>
    <t xml:space="preserve">Consórcio Sudoeste de Transporte </t>
  </si>
  <si>
    <t>Tarifa do dia:</t>
  </si>
  <si>
    <t>DISCRIMINAÇÃO</t>
  </si>
  <si>
    <t>TOTAL</t>
  </si>
  <si>
    <t>1.1.1. Em Dinheiro e Passe Comum (1.1.1.1. + 1.1.1.2.)</t>
  </si>
  <si>
    <t>1.1.1.1. Em dinheiro</t>
  </si>
  <si>
    <t>1.1.1.2. Em Passe Comum</t>
  </si>
  <si>
    <t>1.1.2.1. Comum</t>
  </si>
  <si>
    <t xml:space="preserve">1.1.2.2. Vale Transporte </t>
  </si>
  <si>
    <t>1.1.2.3. Estudante</t>
  </si>
  <si>
    <t>1.2. Integrados ônibus x ônibus sem acréscimo tarifário (1.2.1. + 1.2.2. + 1.2.3.)</t>
  </si>
  <si>
    <t>1.2.1. Comum</t>
  </si>
  <si>
    <t xml:space="preserve">1.2.2. Vale Transporte </t>
  </si>
  <si>
    <t>1.2.3. Estudante</t>
  </si>
  <si>
    <t>1.3. Gratuitos (1.3.1. + 1.3.2.)</t>
  </si>
  <si>
    <t>1.3.1. Idosos</t>
  </si>
  <si>
    <t>1.3.2. Pessoas com Deficiência</t>
  </si>
  <si>
    <t>1. Passageiros Transportados da Área (1.1 +  1.2 + 1.3 + 1.4)</t>
  </si>
  <si>
    <t>1.1.2. Créditos Eletrônicos (1.1.2.1 + 1.1.2.2. + 1.1.2.3)</t>
  </si>
  <si>
    <t>1.4. Transportados nas linhas da USP - Cidade Universitária - com Bilhete Único e Dinheiro</t>
  </si>
  <si>
    <t>2. Tarifa de Remuneração por Passageiro Transportado (2.1 + 2.2 + 2.3 + 2.4)</t>
  </si>
  <si>
    <t>2.1.  Pelo Transporte de Passageiros</t>
  </si>
  <si>
    <t>2.2.  Pela Substituição de Mini e Micro</t>
  </si>
  <si>
    <t>2.3.  Pela Renovação de Frota</t>
  </si>
  <si>
    <t>2.4.  Desconto pelo descumprimento de Renovação da Frota</t>
  </si>
  <si>
    <t>3.1.  Custo Operacional por Veículo</t>
  </si>
  <si>
    <t>3.2.  Quantidade de Veículos</t>
  </si>
  <si>
    <t>4. Outros Itens de Remuneração (4.1 + 4.2)</t>
  </si>
  <si>
    <t>4.1.  Remuneração Mensal de AVL (4.1.1 x 4.1.2)</t>
  </si>
  <si>
    <t>4.1.1.  Quantidade de AVL's Validados no Mês</t>
  </si>
  <si>
    <t>4.1.2.  Remuneração por AVL</t>
  </si>
  <si>
    <t>4.2.  Remuneração Mensal de Validadores Eletrônicos (4.2.1 x 4.2.2)</t>
  </si>
  <si>
    <t>4.2.1.  Quantidade de Validadores Remunerados</t>
  </si>
  <si>
    <t>4.2.2.  Remuneração por Validador</t>
  </si>
  <si>
    <t>5. Remuneração Bruta do Operador (5.1. + 5.2.)</t>
  </si>
  <si>
    <t>5.1. Remuneração pelo Transporte Coletivo (5.1.1 + 5.1.2....+ 5.1.7)</t>
  </si>
  <si>
    <t>5.1.1. Pelo Transporte de Passageiros (1 x 2.1)</t>
  </si>
  <si>
    <t>5.1.2. Pela Substituição de Mini e Micro (1 x 2.2)</t>
  </si>
  <si>
    <t>5.1.3. Pela Renovação de Frota (1 x 2.3)</t>
  </si>
  <si>
    <t>5.1.4. Desconto pelo descumprimento de Renovação da Frota (1 x 2.4)</t>
  </si>
  <si>
    <t>5.1.5. Remuneração Linhas USP (3.)</t>
  </si>
  <si>
    <t>5.1.6. Remuneração de AVL (4.1)</t>
  </si>
  <si>
    <t>5.1.7. Remuneração de Validadores Eletrônicos (4.2)</t>
  </si>
  <si>
    <t>5.2. Remuneração pelo Serviço Atende</t>
  </si>
  <si>
    <t>6. Acertos Financeiros (6.1 + 6.2 + 6.3 + 6.4)</t>
  </si>
  <si>
    <t>6.1.2. Ajuste de Bordo (1.1.1.2 x Tarifa do Dia)</t>
  </si>
  <si>
    <t>6.1.3. Venda de Cartões Estudantes (UMES)</t>
  </si>
  <si>
    <t>6.1.4. Venda de Cartões Estudantes (UNE)</t>
  </si>
  <si>
    <t>6.1.5. Arrecadação dos Postos das Garagens</t>
  </si>
  <si>
    <t>6.1.6. Venda de Talão de Zona Azul</t>
  </si>
  <si>
    <t>6.2.1. Aluguel de Frota Pública - Trolebus e Híbridos</t>
  </si>
  <si>
    <t>6.2.2. Aluguel de Frota do Serviço Atende</t>
  </si>
  <si>
    <t>6.2.3. Aluguel de Garagem Pública</t>
  </si>
  <si>
    <t>6.2.4. Energia para Tração - Veículos Trólebus</t>
  </si>
  <si>
    <t>6.2.5. Custo de Atendimento e Venda de Créditos Eletrônicos em pontos especializados</t>
  </si>
  <si>
    <t>6.2.6. Encontro de Contas do Custo dos Postos de Venda das Garagens</t>
  </si>
  <si>
    <t>6.2.7. Multas do Regulamento de Sanções e Multas - RESAM</t>
  </si>
  <si>
    <t>6.2.8. Publicidade nos Veículos</t>
  </si>
  <si>
    <t>6.2.9. Multa Contratual</t>
  </si>
  <si>
    <t>6.2.10. Prejuízo Causado ao Sistema por uso Indevido do Bilhete Único</t>
  </si>
  <si>
    <t>6.2.11. Aquisição de Cartão Operacional</t>
  </si>
  <si>
    <t>6.2.12. Desconto Veículo Híbrido da Frota Pública</t>
  </si>
  <si>
    <t>6.2.13. Ajuste Remuneração</t>
  </si>
  <si>
    <t>6.2.14. Descumprimento de Garantia Contratual</t>
  </si>
  <si>
    <t>6.2.15. Descumprimento de Seguro de Responsabilidade Civíl</t>
  </si>
  <si>
    <t>8. Distribuição da Remuneração</t>
  </si>
  <si>
    <t>8.1. Viação Gato Preto Ltda.</t>
  </si>
  <si>
    <t>8.2. Viação Santa Brígida Ltda.</t>
  </si>
  <si>
    <t>8.3. Sambaíba Transportes Urbanos Ltda.</t>
  </si>
  <si>
    <t>8.4. Consórcio Plus</t>
  </si>
  <si>
    <t>6.1. Compensação da Receita Antecipada (6.1.1. + 6.1.2. + 6.1.3 + 6.1.4 + 6.1.5 + 6.1.6)</t>
  </si>
  <si>
    <t>6.1.1. Retida na Catraca (1.1.1.. x Tarifa do Dia)</t>
  </si>
  <si>
    <t>3. Remuneração Linhas USP (3.1 / 31 x 3.2 - (1.4 x 2.1))</t>
  </si>
  <si>
    <t>6.2.16. Convênio Banco Mercedes / Daimler</t>
  </si>
  <si>
    <t>DEMONSTRATIVO DE REMUNERAÇÃO DOS CONCESSIONÁRIOS</t>
  </si>
  <si>
    <t xml:space="preserve">6.2. Ajustes Contratuais </t>
  </si>
  <si>
    <t xml:space="preserve">6.2.17. Descumprimento de Entrega Certidão INSS </t>
  </si>
  <si>
    <t xml:space="preserve">6.2.18. Acerto Receita em Dinheiro </t>
  </si>
  <si>
    <t>7.1. Pelo Transporte Coletivo (5.1 + 6.1 + 6.2 + 6.3)</t>
  </si>
  <si>
    <t>7. Remuneração Líquida a Pagar (7.1. + 7.2.)</t>
  </si>
  <si>
    <t>7.2.1 Ajuste do dia anterior</t>
  </si>
  <si>
    <t xml:space="preserve">7.2.2 Ajuste para o dia seguinte </t>
  </si>
  <si>
    <t>7.2. Pelo Serviço Atende (5.2 + 6.4 + 7.2.1)</t>
  </si>
  <si>
    <t xml:space="preserve">6.4. Revisão de Remuneração pelo Serviço Atende </t>
  </si>
  <si>
    <t xml:space="preserve">6.2.19. Acordo Trabalhista OAK Tree </t>
  </si>
  <si>
    <t>6.2.20. Descumprimento de anuência do órgão regulador</t>
  </si>
  <si>
    <t xml:space="preserve">6.2.21. Interrupção na prestação do serviço </t>
  </si>
  <si>
    <t>6.2.22. Descumprimento de entrega Balancete Semestral</t>
  </si>
  <si>
    <t xml:space="preserve">6.2.23. Pacto Ministério do Trabalho e Emprego </t>
  </si>
  <si>
    <t>8.5. Via Sul Transportes Urbanos Ltda.</t>
  </si>
  <si>
    <t>8.6. VIP - Transportes Urbanos Ltda.</t>
  </si>
  <si>
    <t>8.7. Tupi Transportes Urbanos Piratininga Ltda.</t>
  </si>
  <si>
    <t>8.8. Mobibrasil Transp Urbano Ltda.</t>
  </si>
  <si>
    <t>8.9. Viação Cidade Dutra Ltda.</t>
  </si>
  <si>
    <t>8.10. VIP - Transportes Urbanos Ltda.</t>
  </si>
  <si>
    <t>8.11. Viação Campo Belo Ltda.</t>
  </si>
  <si>
    <t>8.12. Transkuba Transportes Gerais Ltda.</t>
  </si>
  <si>
    <t>8.13. Viação Gatusa Transportes Urb. Ltda.</t>
  </si>
  <si>
    <t>8.14. Consórcio Sete</t>
  </si>
  <si>
    <t>8.15. Viação Gato Preto Ltda.</t>
  </si>
  <si>
    <t>8.16. Transpass Transp. de Pass. Ltda</t>
  </si>
  <si>
    <t>8.17. Ambiental Transportes Urbanos S.A.</t>
  </si>
  <si>
    <t>8.18. Express Transportes Urbanos Ltda</t>
  </si>
  <si>
    <t>Express Transp. Urb Ltda</t>
  </si>
  <si>
    <t>Ambiental Transp. Urb. S.A.</t>
  </si>
  <si>
    <t>CONCESSIONÁRIAS / EMPRESAS</t>
  </si>
  <si>
    <t>6.2.24. Confissão de Dívida</t>
  </si>
  <si>
    <t xml:space="preserve">6.3. Revisão de Remuneração pelo Transporte Coletivo  </t>
  </si>
  <si>
    <t>1.1.3. Créditos Eletrônicos Bilhete Temporal (1.1.3.1. + 1.1.3.2. + 1.1.3.3.)</t>
  </si>
  <si>
    <t>1.1.3.1. Comum</t>
  </si>
  <si>
    <t xml:space="preserve">1.1.3.2. Vale Transporte </t>
  </si>
  <si>
    <t>1.1.3.3. Estudante</t>
  </si>
  <si>
    <t>1.1. Pagantes (1.1.1. + 1.1.2.+ 1.1.3.)</t>
  </si>
  <si>
    <t>OPERAÇÃO 19/05/14 - VENCIMENTO 26/05/14</t>
  </si>
</sst>
</file>

<file path=xl/styles.xml><?xml version="1.0" encoding="utf-8"?>
<styleSheet xmlns="http://schemas.openxmlformats.org/spreadsheetml/2006/main">
  <numFmts count="6">
    <numFmt numFmtId="43" formatCode="_(* #,##0.00_);_(* \(#,##0.00\);_(* &quot;-&quot;??_);_(@_)"/>
    <numFmt numFmtId="170" formatCode="_-&quot;R$&quot;\ * #,##0.00_-;\-&quot;R$&quot;\ * #,##0.00_-;_-&quot;R$&quot;\ * &quot;-&quot;??_-;_-@_-"/>
    <numFmt numFmtId="172" formatCode="_(* #,##0_);_(* \(#,##0\);_(* &quot;-&quot;??_);_(@_)"/>
    <numFmt numFmtId="173" formatCode="_([$R$ -416]* #,##0.0000_);_([$R$ -416]* \(#,##0.0000\);_([$R$ -416]* &quot;-&quot;??_);_(@_)"/>
    <numFmt numFmtId="174" formatCode="_([$R$ -416]* #,##0.00_);_([$R$ -416]* \(#,##0.00\);_([$R$ -416]* &quot;-&quot;??_);_(@_)"/>
    <numFmt numFmtId="175" formatCode="_([$R$ -416]* #,##0.0000000_);_([$R$ -416]* \(#,##0.0000000\);_([$R$ -416]* &quot;-&quot;??_);_(@_)"/>
  </numFmts>
  <fonts count="9">
    <font>
      <sz val="11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</font>
    <font>
      <sz val="11"/>
      <color theme="0"/>
      <name val="Arial"/>
      <family val="2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</borders>
  <cellStyleXfs count="5">
    <xf numFmtId="0" fontId="0" fillId="0" borderId="0"/>
    <xf numFmtId="173" fontId="4" fillId="0" borderId="1" applyAlignment="0">
      <alignment vertical="center"/>
    </xf>
    <xf numFmtId="170" fontId="3" fillId="0" borderId="0" applyFont="0" applyFill="0" applyBorder="0" applyAlignment="0" applyProtection="0"/>
    <xf numFmtId="1" fontId="1" fillId="0" borderId="0" applyBorder="0"/>
    <xf numFmtId="43" fontId="3" fillId="0" borderId="0" applyFont="0" applyFill="0" applyBorder="0" applyAlignment="0" applyProtection="0"/>
  </cellStyleXfs>
  <cellXfs count="71">
    <xf numFmtId="0" fontId="0" fillId="0" borderId="0" xfId="0"/>
    <xf numFmtId="0" fontId="0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left" vertical="center" indent="1"/>
    </xf>
    <xf numFmtId="0" fontId="4" fillId="0" borderId="1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" fontId="2" fillId="2" borderId="2" xfId="3" applyFont="1" applyFill="1" applyBorder="1" applyAlignment="1">
      <alignment horizontal="left" vertical="center"/>
    </xf>
    <xf numFmtId="170" fontId="2" fillId="2" borderId="2" xfId="2" applyFont="1" applyFill="1" applyBorder="1" applyAlignment="1">
      <alignment vertical="center"/>
    </xf>
    <xf numFmtId="1" fontId="2" fillId="2" borderId="2" xfId="3" applyFont="1" applyFill="1" applyBorder="1" applyAlignment="1">
      <alignment vertical="center"/>
    </xf>
    <xf numFmtId="0" fontId="4" fillId="0" borderId="3" xfId="0" applyFont="1" applyFill="1" applyBorder="1" applyAlignment="1">
      <alignment horizontal="left" vertical="center" indent="1"/>
    </xf>
    <xf numFmtId="172" fontId="4" fillId="0" borderId="3" xfId="4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indent="2"/>
    </xf>
    <xf numFmtId="172" fontId="4" fillId="0" borderId="1" xfId="4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indent="3"/>
    </xf>
    <xf numFmtId="172" fontId="4" fillId="0" borderId="1" xfId="4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indent="4"/>
    </xf>
    <xf numFmtId="0" fontId="5" fillId="0" borderId="1" xfId="0" applyFont="1" applyFill="1" applyBorder="1" applyAlignment="1">
      <alignment horizontal="left" vertical="center" indent="3"/>
    </xf>
    <xf numFmtId="0" fontId="4" fillId="0" borderId="1" xfId="0" applyFont="1" applyFill="1" applyBorder="1" applyAlignment="1">
      <alignment horizontal="left" vertical="center" indent="2"/>
    </xf>
    <xf numFmtId="172" fontId="4" fillId="0" borderId="1" xfId="0" applyNumberFormat="1" applyFont="1" applyFill="1" applyBorder="1" applyAlignment="1">
      <alignment vertical="center"/>
    </xf>
    <xf numFmtId="43" fontId="4" fillId="0" borderId="1" xfId="4" applyFont="1" applyFill="1" applyBorder="1" applyAlignment="1">
      <alignment vertical="center"/>
    </xf>
    <xf numFmtId="43" fontId="4" fillId="0" borderId="1" xfId="2" applyNumberFormat="1" applyFont="1" applyFill="1" applyBorder="1" applyAlignment="1">
      <alignment horizontal="center" vertical="center"/>
    </xf>
    <xf numFmtId="43" fontId="4" fillId="0" borderId="1" xfId="2" applyNumberFormat="1" applyFont="1" applyFill="1" applyBorder="1" applyAlignment="1">
      <alignment vertical="center"/>
    </xf>
    <xf numFmtId="0" fontId="4" fillId="3" borderId="1" xfId="0" applyFont="1" applyFill="1" applyBorder="1" applyAlignment="1">
      <alignment horizontal="left" vertical="center" indent="1"/>
    </xf>
    <xf numFmtId="170" fontId="4" fillId="3" borderId="1" xfId="2" applyFont="1" applyFill="1" applyBorder="1" applyAlignment="1">
      <alignment horizontal="center" vertical="center"/>
    </xf>
    <xf numFmtId="170" fontId="4" fillId="0" borderId="1" xfId="2" applyFont="1" applyFill="1" applyBorder="1" applyAlignment="1">
      <alignment horizontal="center" vertical="center"/>
    </xf>
    <xf numFmtId="170" fontId="4" fillId="0" borderId="1" xfId="2" applyFont="1" applyFill="1" applyBorder="1" applyAlignment="1">
      <alignment vertical="center"/>
    </xf>
    <xf numFmtId="0" fontId="0" fillId="0" borderId="1" xfId="0" applyFill="1" applyBorder="1" applyAlignment="1">
      <alignment horizontal="left" vertical="center" indent="1"/>
    </xf>
    <xf numFmtId="0" fontId="0" fillId="0" borderId="1" xfId="0" applyFill="1" applyBorder="1" applyAlignment="1">
      <alignment horizontal="left" vertical="center" indent="2"/>
    </xf>
    <xf numFmtId="170" fontId="3" fillId="0" borderId="1" xfId="2" applyFont="1" applyBorder="1" applyAlignment="1">
      <alignment vertical="center"/>
    </xf>
    <xf numFmtId="0" fontId="0" fillId="0" borderId="4" xfId="0" applyFill="1" applyBorder="1" applyAlignment="1">
      <alignment horizontal="left" vertical="center" indent="2"/>
    </xf>
    <xf numFmtId="1" fontId="1" fillId="2" borderId="1" xfId="3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indent="4"/>
    </xf>
    <xf numFmtId="0" fontId="4" fillId="0" borderId="1" xfId="0" applyFont="1" applyFill="1" applyBorder="1" applyAlignment="1">
      <alignment horizontal="left" vertical="center" wrapText="1" indent="2"/>
    </xf>
    <xf numFmtId="43" fontId="4" fillId="0" borderId="1" xfId="4" applyFont="1" applyFill="1" applyBorder="1" applyAlignment="1">
      <alignment horizontal="center" vertical="center"/>
    </xf>
    <xf numFmtId="173" fontId="4" fillId="0" borderId="1" xfId="2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 indent="1"/>
    </xf>
    <xf numFmtId="0" fontId="4" fillId="0" borderId="1" xfId="0" applyFont="1" applyFill="1" applyBorder="1" applyAlignment="1">
      <alignment horizontal="left" vertical="center" wrapText="1" indent="3"/>
    </xf>
    <xf numFmtId="174" fontId="4" fillId="0" borderId="1" xfId="2" applyNumberFormat="1" applyFont="1" applyFill="1" applyBorder="1" applyAlignment="1">
      <alignment vertical="center"/>
    </xf>
    <xf numFmtId="170" fontId="6" fillId="0" borderId="1" xfId="2" applyFont="1" applyFill="1" applyBorder="1" applyAlignment="1">
      <alignment vertical="center"/>
    </xf>
    <xf numFmtId="0" fontId="4" fillId="0" borderId="5" xfId="0" applyFont="1" applyFill="1" applyBorder="1" applyAlignment="1">
      <alignment horizontal="left" vertical="center" indent="1"/>
    </xf>
    <xf numFmtId="0" fontId="4" fillId="0" borderId="0" xfId="0" applyFont="1" applyFill="1" applyBorder="1" applyAlignment="1">
      <alignment horizontal="left" vertical="center" indent="1"/>
    </xf>
    <xf numFmtId="0" fontId="0" fillId="0" borderId="0" xfId="0" applyFill="1" applyBorder="1" applyAlignment="1">
      <alignment horizontal="left" vertical="center" indent="1"/>
    </xf>
    <xf numFmtId="43" fontId="3" fillId="0" borderId="1" xfId="2" applyNumberFormat="1" applyFont="1" applyBorder="1" applyAlignment="1">
      <alignment vertical="center"/>
    </xf>
    <xf numFmtId="170" fontId="3" fillId="0" borderId="1" xfId="2" applyFont="1" applyFill="1" applyBorder="1" applyAlignment="1">
      <alignment vertical="center"/>
    </xf>
    <xf numFmtId="43" fontId="3" fillId="0" borderId="4" xfId="2" applyNumberFormat="1" applyFont="1" applyBorder="1" applyAlignment="1">
      <alignment vertical="center"/>
    </xf>
    <xf numFmtId="170" fontId="3" fillId="0" borderId="4" xfId="2" applyFont="1" applyBorder="1" applyAlignment="1">
      <alignment vertical="center"/>
    </xf>
    <xf numFmtId="170" fontId="3" fillId="0" borderId="4" xfId="2" applyFont="1" applyFill="1" applyBorder="1" applyAlignment="1">
      <alignment vertical="center"/>
    </xf>
    <xf numFmtId="43" fontId="4" fillId="0" borderId="3" xfId="2" applyNumberFormat="1" applyFont="1" applyFill="1" applyBorder="1" applyAlignment="1">
      <alignment vertical="center"/>
    </xf>
    <xf numFmtId="175" fontId="4" fillId="0" borderId="1" xfId="2" applyNumberFormat="1" applyFont="1" applyFill="1" applyBorder="1" applyAlignment="1">
      <alignment horizontal="center" vertical="center"/>
    </xf>
    <xf numFmtId="174" fontId="4" fillId="0" borderId="1" xfId="4" applyNumberFormat="1" applyFont="1" applyFill="1" applyBorder="1" applyAlignment="1">
      <alignment vertical="center"/>
    </xf>
    <xf numFmtId="174" fontId="4" fillId="0" borderId="1" xfId="2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 indent="2"/>
    </xf>
    <xf numFmtId="43" fontId="7" fillId="0" borderId="0" xfId="2" applyNumberFormat="1" applyFont="1" applyBorder="1" applyAlignment="1">
      <alignment vertical="center"/>
    </xf>
    <xf numFmtId="43" fontId="7" fillId="0" borderId="0" xfId="2" applyNumberFormat="1" applyFont="1" applyFill="1" applyBorder="1" applyAlignment="1">
      <alignment vertical="center"/>
    </xf>
    <xf numFmtId="172" fontId="3" fillId="0" borderId="0" xfId="4" applyNumberFormat="1" applyFont="1" applyFill="1" applyAlignment="1">
      <alignment vertical="center"/>
    </xf>
    <xf numFmtId="172" fontId="0" fillId="0" borderId="0" xfId="0" applyNumberFormat="1" applyFont="1" applyFill="1" applyAlignment="1">
      <alignment vertical="center"/>
    </xf>
    <xf numFmtId="174" fontId="0" fillId="0" borderId="0" xfId="0" applyNumberFormat="1" applyFont="1" applyFill="1" applyAlignment="1">
      <alignment vertical="center"/>
    </xf>
    <xf numFmtId="0" fontId="6" fillId="0" borderId="0" xfId="0" applyFont="1" applyAlignment="1">
      <alignment vertical="center"/>
    </xf>
    <xf numFmtId="43" fontId="4" fillId="0" borderId="6" xfId="4" applyFont="1" applyFill="1" applyBorder="1" applyAlignment="1">
      <alignment horizontal="center" vertical="center"/>
    </xf>
    <xf numFmtId="43" fontId="4" fillId="0" borderId="6" xfId="2" applyNumberFormat="1" applyFont="1" applyFill="1" applyBorder="1" applyAlignment="1">
      <alignment horizontal="center" vertical="center"/>
    </xf>
    <xf numFmtId="0" fontId="0" fillId="0" borderId="6" xfId="0" applyFont="1" applyFill="1" applyBorder="1" applyAlignment="1">
      <alignment vertical="center"/>
    </xf>
    <xf numFmtId="43" fontId="0" fillId="0" borderId="0" xfId="0" applyNumberFormat="1" applyFont="1" applyFill="1" applyAlignment="1">
      <alignment vertical="center"/>
    </xf>
    <xf numFmtId="43" fontId="4" fillId="0" borderId="4" xfId="2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1" fontId="1" fillId="2" borderId="3" xfId="3" applyFont="1" applyFill="1" applyBorder="1" applyAlignment="1">
      <alignment horizontal="center" vertical="center" wrapText="1"/>
    </xf>
    <xf numFmtId="1" fontId="1" fillId="2" borderId="4" xfId="3" applyFont="1" applyFill="1" applyBorder="1" applyAlignment="1">
      <alignment horizontal="center" vertical="center" wrapText="1"/>
    </xf>
  </cellXfs>
  <cellStyles count="5">
    <cellStyle name="Estilo 1" xfId="1"/>
    <cellStyle name="Moeda" xfId="2" builtinId="4"/>
    <cellStyle name="Normal" xfId="0" builtinId="0"/>
    <cellStyle name="Normal_REMT03" xfId="3"/>
    <cellStyle name="Separador de milhares" xfId="4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28"/>
  <sheetViews>
    <sheetView showGridLines="0" tabSelected="1" zoomScaleNormal="100" zoomScaleSheetLayoutView="70" workbookViewId="0">
      <selection activeCell="A12" sqref="A12"/>
    </sheetView>
  </sheetViews>
  <sheetFormatPr defaultRowHeight="14.25"/>
  <cols>
    <col min="1" max="1" width="90" style="1" customWidth="1"/>
    <col min="2" max="10" width="16.25" style="1" customWidth="1"/>
    <col min="11" max="11" width="18.75" style="1" customWidth="1"/>
    <col min="12" max="12" width="14.75" style="1" bestFit="1" customWidth="1"/>
    <col min="13" max="13" width="10.125" style="1" bestFit="1" customWidth="1"/>
    <col min="14" max="16384" width="9" style="1"/>
  </cols>
  <sheetData>
    <row r="1" spans="1:13" ht="21">
      <c r="A1" s="62" t="s">
        <v>87</v>
      </c>
      <c r="B1" s="62"/>
      <c r="C1" s="62"/>
      <c r="D1" s="62"/>
      <c r="E1" s="62"/>
      <c r="F1" s="62"/>
      <c r="G1" s="62"/>
      <c r="H1" s="62"/>
      <c r="I1" s="62"/>
      <c r="J1" s="62"/>
      <c r="K1" s="62"/>
    </row>
    <row r="2" spans="1:13" ht="21">
      <c r="A2" s="63" t="s">
        <v>126</v>
      </c>
      <c r="B2" s="63"/>
      <c r="C2" s="63"/>
      <c r="D2" s="63"/>
      <c r="E2" s="63"/>
      <c r="F2" s="63"/>
      <c r="G2" s="63"/>
      <c r="H2" s="63"/>
      <c r="I2" s="63"/>
      <c r="J2" s="63"/>
      <c r="K2" s="63"/>
    </row>
    <row r="3" spans="1:13" ht="15.75">
      <c r="A3" s="4"/>
      <c r="B3" s="5"/>
      <c r="C3" s="4" t="s">
        <v>14</v>
      </c>
      <c r="D3" s="6">
        <v>3</v>
      </c>
      <c r="E3" s="7"/>
      <c r="F3" s="7"/>
      <c r="G3" s="7"/>
      <c r="H3" s="7"/>
      <c r="I3" s="7"/>
      <c r="J3" s="7"/>
      <c r="K3" s="4"/>
    </row>
    <row r="4" spans="1:13" ht="15.75">
      <c r="A4" s="64" t="s">
        <v>15</v>
      </c>
      <c r="B4" s="66" t="s">
        <v>118</v>
      </c>
      <c r="C4" s="67"/>
      <c r="D4" s="67"/>
      <c r="E4" s="67"/>
      <c r="F4" s="67"/>
      <c r="G4" s="67"/>
      <c r="H4" s="67"/>
      <c r="I4" s="67"/>
      <c r="J4" s="68"/>
      <c r="K4" s="65" t="s">
        <v>16</v>
      </c>
    </row>
    <row r="5" spans="1:13" ht="38.25">
      <c r="A5" s="64"/>
      <c r="B5" s="29" t="s">
        <v>7</v>
      </c>
      <c r="C5" s="29" t="s">
        <v>8</v>
      </c>
      <c r="D5" s="29" t="s">
        <v>9</v>
      </c>
      <c r="E5" s="29" t="s">
        <v>10</v>
      </c>
      <c r="F5" s="29" t="s">
        <v>11</v>
      </c>
      <c r="G5" s="29" t="s">
        <v>12</v>
      </c>
      <c r="H5" s="29" t="s">
        <v>13</v>
      </c>
      <c r="I5" s="69" t="s">
        <v>117</v>
      </c>
      <c r="J5" s="69" t="s">
        <v>116</v>
      </c>
      <c r="K5" s="64"/>
    </row>
    <row r="6" spans="1:13" ht="18.75" customHeight="1">
      <c r="A6" s="64"/>
      <c r="B6" s="3" t="s">
        <v>0</v>
      </c>
      <c r="C6" s="3" t="s">
        <v>1</v>
      </c>
      <c r="D6" s="3" t="s">
        <v>2</v>
      </c>
      <c r="E6" s="3" t="s">
        <v>3</v>
      </c>
      <c r="F6" s="3" t="s">
        <v>4</v>
      </c>
      <c r="G6" s="3" t="s">
        <v>5</v>
      </c>
      <c r="H6" s="3" t="s">
        <v>6</v>
      </c>
      <c r="I6" s="70"/>
      <c r="J6" s="70"/>
      <c r="K6" s="64"/>
    </row>
    <row r="7" spans="1:13" ht="17.25" customHeight="1">
      <c r="A7" s="8" t="s">
        <v>30</v>
      </c>
      <c r="B7" s="9">
        <f t="shared" ref="B7:K7" si="0">+B8+B20+B24+B27</f>
        <v>590608</v>
      </c>
      <c r="C7" s="9">
        <f t="shared" si="0"/>
        <v>791519</v>
      </c>
      <c r="D7" s="9">
        <f t="shared" si="0"/>
        <v>791299</v>
      </c>
      <c r="E7" s="9">
        <f t="shared" si="0"/>
        <v>538377</v>
      </c>
      <c r="F7" s="9">
        <f t="shared" si="0"/>
        <v>760940</v>
      </c>
      <c r="G7" s="9">
        <f t="shared" si="0"/>
        <v>1186644</v>
      </c>
      <c r="H7" s="9">
        <f t="shared" si="0"/>
        <v>562235</v>
      </c>
      <c r="I7" s="9">
        <f t="shared" si="0"/>
        <v>121712</v>
      </c>
      <c r="J7" s="9">
        <f t="shared" si="0"/>
        <v>298652</v>
      </c>
      <c r="K7" s="9">
        <f t="shared" si="0"/>
        <v>5641986</v>
      </c>
      <c r="L7" s="53"/>
    </row>
    <row r="8" spans="1:13" ht="17.25" customHeight="1">
      <c r="A8" s="10" t="s">
        <v>125</v>
      </c>
      <c r="B8" s="11">
        <f>B9+B12+B16</f>
        <v>355728</v>
      </c>
      <c r="C8" s="11">
        <f t="shared" ref="C8:J8" si="1">C9+C12+C16</f>
        <v>484493</v>
      </c>
      <c r="D8" s="11">
        <f t="shared" si="1"/>
        <v>454034</v>
      </c>
      <c r="E8" s="11">
        <f t="shared" si="1"/>
        <v>321842</v>
      </c>
      <c r="F8" s="11">
        <f t="shared" si="1"/>
        <v>431171</v>
      </c>
      <c r="G8" s="11">
        <f t="shared" si="1"/>
        <v>654124</v>
      </c>
      <c r="H8" s="11">
        <f t="shared" si="1"/>
        <v>348983</v>
      </c>
      <c r="I8" s="11">
        <f t="shared" si="1"/>
        <v>66900</v>
      </c>
      <c r="J8" s="11">
        <f t="shared" si="1"/>
        <v>169414</v>
      </c>
      <c r="K8" s="11">
        <f>SUM(B8:J8)</f>
        <v>3286689</v>
      </c>
    </row>
    <row r="9" spans="1:13" ht="17.25" customHeight="1">
      <c r="A9" s="15" t="s">
        <v>17</v>
      </c>
      <c r="B9" s="13">
        <f>+B10+B11</f>
        <v>50996</v>
      </c>
      <c r="C9" s="13">
        <f t="shared" ref="C9:J9" si="2">+C10+C11</f>
        <v>71977</v>
      </c>
      <c r="D9" s="13">
        <f t="shared" si="2"/>
        <v>62088</v>
      </c>
      <c r="E9" s="13">
        <f t="shared" si="2"/>
        <v>44454</v>
      </c>
      <c r="F9" s="13">
        <f t="shared" si="2"/>
        <v>54355</v>
      </c>
      <c r="G9" s="13">
        <f t="shared" si="2"/>
        <v>65209</v>
      </c>
      <c r="H9" s="13">
        <f t="shared" si="2"/>
        <v>60034</v>
      </c>
      <c r="I9" s="13">
        <f t="shared" si="2"/>
        <v>11345</v>
      </c>
      <c r="J9" s="13">
        <f t="shared" si="2"/>
        <v>21156</v>
      </c>
      <c r="K9" s="11">
        <f>SUM(B9:J9)</f>
        <v>441614</v>
      </c>
    </row>
    <row r="10" spans="1:13" ht="17.25" customHeight="1">
      <c r="A10" s="30" t="s">
        <v>18</v>
      </c>
      <c r="B10" s="13">
        <v>50996</v>
      </c>
      <c r="C10" s="13">
        <v>71977</v>
      </c>
      <c r="D10" s="13">
        <v>62088</v>
      </c>
      <c r="E10" s="13">
        <v>44454</v>
      </c>
      <c r="F10" s="13">
        <v>54355</v>
      </c>
      <c r="G10" s="13">
        <v>65209</v>
      </c>
      <c r="H10" s="13">
        <v>60034</v>
      </c>
      <c r="I10" s="13">
        <v>11345</v>
      </c>
      <c r="J10" s="13">
        <v>21156</v>
      </c>
      <c r="K10" s="11">
        <f>SUM(B10:J10)</f>
        <v>441614</v>
      </c>
    </row>
    <row r="11" spans="1:13" ht="17.25" customHeight="1">
      <c r="A11" s="30" t="s">
        <v>19</v>
      </c>
      <c r="B11" s="13">
        <v>0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1">
        <f>SUM(B11:J11)</f>
        <v>0</v>
      </c>
    </row>
    <row r="12" spans="1:13" ht="17.25" customHeight="1">
      <c r="A12" s="15" t="s">
        <v>31</v>
      </c>
      <c r="B12" s="17">
        <f t="shared" ref="B12:J12" si="3">SUM(B13:B15)</f>
        <v>295835</v>
      </c>
      <c r="C12" s="17">
        <f t="shared" si="3"/>
        <v>399924</v>
      </c>
      <c r="D12" s="17">
        <f t="shared" si="3"/>
        <v>381166</v>
      </c>
      <c r="E12" s="17">
        <f t="shared" si="3"/>
        <v>270105</v>
      </c>
      <c r="F12" s="17">
        <f t="shared" si="3"/>
        <v>366444</v>
      </c>
      <c r="G12" s="17">
        <f t="shared" si="3"/>
        <v>573063</v>
      </c>
      <c r="H12" s="17">
        <f t="shared" si="3"/>
        <v>280914</v>
      </c>
      <c r="I12" s="17">
        <f t="shared" si="3"/>
        <v>53551</v>
      </c>
      <c r="J12" s="17">
        <f t="shared" si="3"/>
        <v>144173</v>
      </c>
      <c r="K12" s="11">
        <f t="shared" ref="K12:K27" si="4">SUM(B12:J12)</f>
        <v>2765175</v>
      </c>
    </row>
    <row r="13" spans="1:13" ht="17.25" customHeight="1">
      <c r="A13" s="14" t="s">
        <v>20</v>
      </c>
      <c r="B13" s="13">
        <v>128836</v>
      </c>
      <c r="C13" s="13">
        <v>185365</v>
      </c>
      <c r="D13" s="13">
        <v>181566</v>
      </c>
      <c r="E13" s="13">
        <v>126606</v>
      </c>
      <c r="F13" s="13">
        <v>170866</v>
      </c>
      <c r="G13" s="13">
        <v>259403</v>
      </c>
      <c r="H13" s="13">
        <v>122200</v>
      </c>
      <c r="I13" s="13">
        <v>27028</v>
      </c>
      <c r="J13" s="13">
        <v>68280</v>
      </c>
      <c r="K13" s="11">
        <f t="shared" si="4"/>
        <v>1270150</v>
      </c>
      <c r="L13" s="53"/>
      <c r="M13" s="54"/>
    </row>
    <row r="14" spans="1:13" ht="17.25" customHeight="1">
      <c r="A14" s="14" t="s">
        <v>21</v>
      </c>
      <c r="B14" s="13">
        <v>132776</v>
      </c>
      <c r="C14" s="13">
        <v>163996</v>
      </c>
      <c r="D14" s="13">
        <v>153730</v>
      </c>
      <c r="E14" s="13">
        <v>113886</v>
      </c>
      <c r="F14" s="13">
        <v>155166</v>
      </c>
      <c r="G14" s="13">
        <v>260968</v>
      </c>
      <c r="H14" s="13">
        <v>124771</v>
      </c>
      <c r="I14" s="13">
        <v>19394</v>
      </c>
      <c r="J14" s="13">
        <v>58627</v>
      </c>
      <c r="K14" s="11">
        <f t="shared" si="4"/>
        <v>1183314</v>
      </c>
      <c r="L14" s="53"/>
    </row>
    <row r="15" spans="1:13" ht="17.25" customHeight="1">
      <c r="A15" s="14" t="s">
        <v>22</v>
      </c>
      <c r="B15" s="13">
        <v>34223</v>
      </c>
      <c r="C15" s="13">
        <v>50563</v>
      </c>
      <c r="D15" s="13">
        <v>45870</v>
      </c>
      <c r="E15" s="13">
        <v>29613</v>
      </c>
      <c r="F15" s="13">
        <v>40412</v>
      </c>
      <c r="G15" s="13">
        <v>52692</v>
      </c>
      <c r="H15" s="13">
        <v>33943</v>
      </c>
      <c r="I15" s="13">
        <v>7129</v>
      </c>
      <c r="J15" s="13">
        <v>17266</v>
      </c>
      <c r="K15" s="11">
        <f t="shared" si="4"/>
        <v>311711</v>
      </c>
    </row>
    <row r="16" spans="1:13" ht="17.25" customHeight="1">
      <c r="A16" s="15" t="s">
        <v>121</v>
      </c>
      <c r="B16" s="13">
        <f>B17+B18+B19</f>
        <v>8897</v>
      </c>
      <c r="C16" s="13">
        <f t="shared" ref="C16:J16" si="5">C17+C18+C19</f>
        <v>12592</v>
      </c>
      <c r="D16" s="13">
        <f t="shared" si="5"/>
        <v>10780</v>
      </c>
      <c r="E16" s="13">
        <f t="shared" si="5"/>
        <v>7283</v>
      </c>
      <c r="F16" s="13">
        <f t="shared" si="5"/>
        <v>10372</v>
      </c>
      <c r="G16" s="13">
        <f t="shared" si="5"/>
        <v>15852</v>
      </c>
      <c r="H16" s="13">
        <f t="shared" si="5"/>
        <v>8035</v>
      </c>
      <c r="I16" s="13">
        <f t="shared" si="5"/>
        <v>2004</v>
      </c>
      <c r="J16" s="13">
        <f t="shared" si="5"/>
        <v>4085</v>
      </c>
      <c r="K16" s="11">
        <f t="shared" si="4"/>
        <v>79900</v>
      </c>
    </row>
    <row r="17" spans="1:12" ht="17.25" customHeight="1">
      <c r="A17" s="14" t="s">
        <v>122</v>
      </c>
      <c r="B17" s="13">
        <v>3357</v>
      </c>
      <c r="C17" s="13">
        <v>4891</v>
      </c>
      <c r="D17" s="13">
        <v>4257</v>
      </c>
      <c r="E17" s="13">
        <v>3030</v>
      </c>
      <c r="F17" s="13">
        <v>4333</v>
      </c>
      <c r="G17" s="13">
        <v>6856</v>
      </c>
      <c r="H17" s="13">
        <v>3526</v>
      </c>
      <c r="I17" s="13">
        <v>838</v>
      </c>
      <c r="J17" s="13">
        <v>1616</v>
      </c>
      <c r="K17" s="11">
        <f t="shared" si="4"/>
        <v>32704</v>
      </c>
    </row>
    <row r="18" spans="1:12" ht="17.25" customHeight="1">
      <c r="A18" s="14" t="s">
        <v>123</v>
      </c>
      <c r="B18" s="13">
        <v>215</v>
      </c>
      <c r="C18" s="13">
        <v>254</v>
      </c>
      <c r="D18" s="13">
        <v>255</v>
      </c>
      <c r="E18" s="13">
        <v>247</v>
      </c>
      <c r="F18" s="13">
        <v>286</v>
      </c>
      <c r="G18" s="13">
        <v>438</v>
      </c>
      <c r="H18" s="13">
        <v>234</v>
      </c>
      <c r="I18" s="13">
        <v>46</v>
      </c>
      <c r="J18" s="13">
        <v>104</v>
      </c>
      <c r="K18" s="11">
        <f t="shared" si="4"/>
        <v>2079</v>
      </c>
    </row>
    <row r="19" spans="1:12" ht="17.25" customHeight="1">
      <c r="A19" s="14" t="s">
        <v>124</v>
      </c>
      <c r="B19" s="13">
        <v>5325</v>
      </c>
      <c r="C19" s="13">
        <v>7447</v>
      </c>
      <c r="D19" s="13">
        <v>6268</v>
      </c>
      <c r="E19" s="13">
        <v>4006</v>
      </c>
      <c r="F19" s="13">
        <v>5753</v>
      </c>
      <c r="G19" s="13">
        <v>8558</v>
      </c>
      <c r="H19" s="13">
        <v>4275</v>
      </c>
      <c r="I19" s="13">
        <v>1120</v>
      </c>
      <c r="J19" s="13">
        <v>2365</v>
      </c>
      <c r="K19" s="11">
        <f t="shared" si="4"/>
        <v>45117</v>
      </c>
    </row>
    <row r="20" spans="1:12" ht="17.25" customHeight="1">
      <c r="A20" s="16" t="s">
        <v>23</v>
      </c>
      <c r="B20" s="11">
        <f>+B21+B22+B23</f>
        <v>191210</v>
      </c>
      <c r="C20" s="11">
        <f t="shared" ref="C20:J20" si="6">+C21+C22+C23</f>
        <v>236270</v>
      </c>
      <c r="D20" s="11">
        <f t="shared" si="6"/>
        <v>256701</v>
      </c>
      <c r="E20" s="11">
        <f t="shared" si="6"/>
        <v>166217</v>
      </c>
      <c r="F20" s="11">
        <f t="shared" si="6"/>
        <v>267272</v>
      </c>
      <c r="G20" s="11">
        <f t="shared" si="6"/>
        <v>462803</v>
      </c>
      <c r="H20" s="11">
        <f t="shared" si="6"/>
        <v>169867</v>
      </c>
      <c r="I20" s="11">
        <f t="shared" si="6"/>
        <v>40070</v>
      </c>
      <c r="J20" s="11">
        <f t="shared" si="6"/>
        <v>94285</v>
      </c>
      <c r="K20" s="11">
        <f t="shared" si="4"/>
        <v>1884695</v>
      </c>
    </row>
    <row r="21" spans="1:12" ht="17.25" customHeight="1">
      <c r="A21" s="12" t="s">
        <v>24</v>
      </c>
      <c r="B21" s="13">
        <v>95527</v>
      </c>
      <c r="C21" s="13">
        <v>129003</v>
      </c>
      <c r="D21" s="13">
        <v>140852</v>
      </c>
      <c r="E21" s="13">
        <v>90613</v>
      </c>
      <c r="F21" s="13">
        <v>143524</v>
      </c>
      <c r="G21" s="13">
        <v>235633</v>
      </c>
      <c r="H21" s="13">
        <v>92041</v>
      </c>
      <c r="I21" s="13">
        <v>23203</v>
      </c>
      <c r="J21" s="13">
        <v>50511</v>
      </c>
      <c r="K21" s="11">
        <f t="shared" si="4"/>
        <v>1000907</v>
      </c>
      <c r="L21" s="53"/>
    </row>
    <row r="22" spans="1:12" ht="17.25" customHeight="1">
      <c r="A22" s="12" t="s">
        <v>25</v>
      </c>
      <c r="B22" s="13">
        <v>77674</v>
      </c>
      <c r="C22" s="13">
        <v>84662</v>
      </c>
      <c r="D22" s="13">
        <v>91038</v>
      </c>
      <c r="E22" s="13">
        <v>61878</v>
      </c>
      <c r="F22" s="13">
        <v>100800</v>
      </c>
      <c r="G22" s="13">
        <v>192254</v>
      </c>
      <c r="H22" s="13">
        <v>62510</v>
      </c>
      <c r="I22" s="13">
        <v>12930</v>
      </c>
      <c r="J22" s="13">
        <v>34301</v>
      </c>
      <c r="K22" s="11">
        <f t="shared" si="4"/>
        <v>718047</v>
      </c>
      <c r="L22" s="53"/>
    </row>
    <row r="23" spans="1:12" ht="17.25" customHeight="1">
      <c r="A23" s="12" t="s">
        <v>26</v>
      </c>
      <c r="B23" s="13">
        <v>18009</v>
      </c>
      <c r="C23" s="13">
        <v>22605</v>
      </c>
      <c r="D23" s="13">
        <v>24811</v>
      </c>
      <c r="E23" s="13">
        <v>13726</v>
      </c>
      <c r="F23" s="13">
        <v>22948</v>
      </c>
      <c r="G23" s="13">
        <v>34916</v>
      </c>
      <c r="H23" s="13">
        <v>15316</v>
      </c>
      <c r="I23" s="13">
        <v>3937</v>
      </c>
      <c r="J23" s="13">
        <v>9473</v>
      </c>
      <c r="K23" s="11">
        <f t="shared" si="4"/>
        <v>165741</v>
      </c>
    </row>
    <row r="24" spans="1:12" ht="17.25" customHeight="1">
      <c r="A24" s="16" t="s">
        <v>27</v>
      </c>
      <c r="B24" s="13">
        <v>43670</v>
      </c>
      <c r="C24" s="13">
        <v>70756</v>
      </c>
      <c r="D24" s="13">
        <v>80564</v>
      </c>
      <c r="E24" s="13">
        <v>50318</v>
      </c>
      <c r="F24" s="13">
        <v>62497</v>
      </c>
      <c r="G24" s="13">
        <v>69717</v>
      </c>
      <c r="H24" s="13">
        <v>35069</v>
      </c>
      <c r="I24" s="13">
        <v>14742</v>
      </c>
      <c r="J24" s="13">
        <v>34953</v>
      </c>
      <c r="K24" s="11">
        <f t="shared" si="4"/>
        <v>462286</v>
      </c>
    </row>
    <row r="25" spans="1:12" ht="17.25" customHeight="1">
      <c r="A25" s="12" t="s">
        <v>28</v>
      </c>
      <c r="B25" s="13">
        <v>27949</v>
      </c>
      <c r="C25" s="13">
        <v>45284</v>
      </c>
      <c r="D25" s="13">
        <v>51561</v>
      </c>
      <c r="E25" s="13">
        <v>32204</v>
      </c>
      <c r="F25" s="13">
        <v>39998</v>
      </c>
      <c r="G25" s="13">
        <v>44619</v>
      </c>
      <c r="H25" s="13">
        <v>22444</v>
      </c>
      <c r="I25" s="13">
        <v>9435</v>
      </c>
      <c r="J25" s="13">
        <v>22370</v>
      </c>
      <c r="K25" s="11">
        <f t="shared" si="4"/>
        <v>295864</v>
      </c>
      <c r="L25" s="53"/>
    </row>
    <row r="26" spans="1:12" ht="17.25" customHeight="1">
      <c r="A26" s="12" t="s">
        <v>29</v>
      </c>
      <c r="B26" s="13">
        <v>15721</v>
      </c>
      <c r="C26" s="13">
        <v>25472</v>
      </c>
      <c r="D26" s="13">
        <v>29003</v>
      </c>
      <c r="E26" s="13">
        <v>18114</v>
      </c>
      <c r="F26" s="13">
        <v>22499</v>
      </c>
      <c r="G26" s="13">
        <v>25098</v>
      </c>
      <c r="H26" s="13">
        <v>12625</v>
      </c>
      <c r="I26" s="13">
        <v>5307</v>
      </c>
      <c r="J26" s="13">
        <v>12583</v>
      </c>
      <c r="K26" s="11">
        <f t="shared" si="4"/>
        <v>166422</v>
      </c>
      <c r="L26" s="53"/>
    </row>
    <row r="27" spans="1:12" ht="34.5" customHeight="1">
      <c r="A27" s="31" t="s">
        <v>32</v>
      </c>
      <c r="B27" s="32">
        <v>0</v>
      </c>
      <c r="C27" s="32">
        <v>0</v>
      </c>
      <c r="D27" s="32">
        <v>0</v>
      </c>
      <c r="E27" s="32">
        <v>0</v>
      </c>
      <c r="F27" s="32">
        <v>0</v>
      </c>
      <c r="G27" s="32">
        <v>0</v>
      </c>
      <c r="H27" s="11">
        <v>8316</v>
      </c>
      <c r="I27" s="11">
        <v>0</v>
      </c>
      <c r="J27" s="11">
        <v>0</v>
      </c>
      <c r="K27" s="11">
        <f t="shared" si="4"/>
        <v>8316</v>
      </c>
    </row>
    <row r="28" spans="1:12" ht="15.75" customHeight="1">
      <c r="A28" s="34"/>
      <c r="B28" s="32">
        <v>0</v>
      </c>
      <c r="C28" s="32">
        <v>0</v>
      </c>
      <c r="D28" s="32">
        <v>0</v>
      </c>
      <c r="E28" s="32">
        <v>0</v>
      </c>
      <c r="F28" s="32">
        <v>0</v>
      </c>
      <c r="G28" s="32">
        <v>0</v>
      </c>
      <c r="H28" s="32">
        <v>0</v>
      </c>
      <c r="I28" s="32">
        <v>0</v>
      </c>
      <c r="J28" s="32">
        <v>0</v>
      </c>
      <c r="K28" s="19">
        <v>0</v>
      </c>
    </row>
    <row r="29" spans="1:12" ht="17.25" customHeight="1">
      <c r="A29" s="2" t="s">
        <v>33</v>
      </c>
      <c r="B29" s="33">
        <f>SUM(B30:B33)</f>
        <v>2.2709000000000001</v>
      </c>
      <c r="C29" s="33">
        <f t="shared" ref="C29:J29" si="7">SUM(C30:C33)</f>
        <v>2.5901443</v>
      </c>
      <c r="D29" s="33">
        <f t="shared" si="7"/>
        <v>2.9426000000000001</v>
      </c>
      <c r="E29" s="33">
        <f t="shared" si="7"/>
        <v>2.48</v>
      </c>
      <c r="F29" s="33">
        <f t="shared" si="7"/>
        <v>2.4076</v>
      </c>
      <c r="G29" s="33">
        <f t="shared" si="7"/>
        <v>2.0710999999999999</v>
      </c>
      <c r="H29" s="33">
        <f t="shared" si="7"/>
        <v>2.3748</v>
      </c>
      <c r="I29" s="33">
        <f t="shared" si="7"/>
        <v>4.2154999999999996</v>
      </c>
      <c r="J29" s="33">
        <f t="shared" si="7"/>
        <v>2.4994999999999998</v>
      </c>
      <c r="K29" s="19">
        <v>0</v>
      </c>
    </row>
    <row r="30" spans="1:12" ht="17.25" customHeight="1">
      <c r="A30" s="16" t="s">
        <v>34</v>
      </c>
      <c r="B30" s="33">
        <v>2.2709000000000001</v>
      </c>
      <c r="C30" s="33">
        <v>2.5844</v>
      </c>
      <c r="D30" s="33">
        <v>2.9426000000000001</v>
      </c>
      <c r="E30" s="33">
        <v>2.48</v>
      </c>
      <c r="F30" s="33">
        <v>2.4076</v>
      </c>
      <c r="G30" s="33">
        <v>2.0710999999999999</v>
      </c>
      <c r="H30" s="33">
        <v>2.3748</v>
      </c>
      <c r="I30" s="33">
        <v>4.2154999999999996</v>
      </c>
      <c r="J30" s="33">
        <v>2.4994999999999998</v>
      </c>
      <c r="K30" s="19">
        <v>0</v>
      </c>
    </row>
    <row r="31" spans="1:12" ht="17.25" customHeight="1">
      <c r="A31" s="31" t="s">
        <v>35</v>
      </c>
      <c r="B31" s="32">
        <v>0</v>
      </c>
      <c r="C31" s="47">
        <v>5.7442999999999999E-3</v>
      </c>
      <c r="D31" s="32">
        <v>0</v>
      </c>
      <c r="E31" s="32">
        <v>0</v>
      </c>
      <c r="F31" s="32">
        <v>0</v>
      </c>
      <c r="G31" s="32">
        <v>0</v>
      </c>
      <c r="H31" s="32">
        <v>0</v>
      </c>
      <c r="I31" s="32">
        <v>0</v>
      </c>
      <c r="J31" s="32">
        <v>0</v>
      </c>
      <c r="K31" s="19">
        <v>0</v>
      </c>
    </row>
    <row r="32" spans="1:12" ht="17.25" customHeight="1">
      <c r="A32" s="31" t="s">
        <v>36</v>
      </c>
      <c r="B32" s="32">
        <v>0</v>
      </c>
      <c r="C32" s="32">
        <v>0</v>
      </c>
      <c r="D32" s="32">
        <v>0</v>
      </c>
      <c r="E32" s="32">
        <v>0</v>
      </c>
      <c r="F32" s="32">
        <v>0</v>
      </c>
      <c r="G32" s="32">
        <v>0</v>
      </c>
      <c r="H32" s="32">
        <v>0</v>
      </c>
      <c r="I32" s="32">
        <v>0</v>
      </c>
      <c r="J32" s="32">
        <v>0</v>
      </c>
      <c r="K32" s="19">
        <v>0</v>
      </c>
    </row>
    <row r="33" spans="1:11" ht="17.25" customHeight="1">
      <c r="A33" s="31" t="s">
        <v>37</v>
      </c>
      <c r="B33" s="32">
        <v>0</v>
      </c>
      <c r="C33" s="32">
        <v>0</v>
      </c>
      <c r="D33" s="32">
        <v>0</v>
      </c>
      <c r="E33" s="32">
        <v>0</v>
      </c>
      <c r="F33" s="32">
        <v>0</v>
      </c>
      <c r="G33" s="32">
        <v>0</v>
      </c>
      <c r="H33" s="32">
        <v>0</v>
      </c>
      <c r="I33" s="32">
        <v>0</v>
      </c>
      <c r="J33" s="32">
        <v>0</v>
      </c>
      <c r="K33" s="19">
        <v>0</v>
      </c>
    </row>
    <row r="34" spans="1:11" ht="13.5" customHeight="1">
      <c r="A34" s="34"/>
      <c r="B34" s="19"/>
      <c r="C34" s="19"/>
      <c r="D34" s="19"/>
      <c r="E34" s="19"/>
      <c r="F34" s="19"/>
      <c r="G34" s="19"/>
      <c r="H34" s="19"/>
      <c r="I34" s="19"/>
      <c r="J34" s="19"/>
      <c r="K34" s="19"/>
    </row>
    <row r="35" spans="1:11" ht="17.25" customHeight="1">
      <c r="A35" s="2" t="s">
        <v>85</v>
      </c>
      <c r="B35" s="19">
        <v>0</v>
      </c>
      <c r="C35" s="19">
        <v>0</v>
      </c>
      <c r="D35" s="19">
        <v>0</v>
      </c>
      <c r="E35" s="19">
        <v>0</v>
      </c>
      <c r="F35" s="19">
        <v>0</v>
      </c>
      <c r="G35" s="19">
        <v>0</v>
      </c>
      <c r="H35" s="23">
        <v>6392.74</v>
      </c>
      <c r="I35" s="19">
        <v>0</v>
      </c>
      <c r="J35" s="19">
        <v>0</v>
      </c>
      <c r="K35" s="23">
        <f>SUM(B35:J35)</f>
        <v>6392.74</v>
      </c>
    </row>
    <row r="36" spans="1:11" ht="17.25" customHeight="1">
      <c r="A36" s="16" t="s">
        <v>38</v>
      </c>
      <c r="B36" s="19">
        <v>0</v>
      </c>
      <c r="C36" s="19">
        <v>0</v>
      </c>
      <c r="D36" s="19">
        <v>0</v>
      </c>
      <c r="E36" s="19">
        <v>0</v>
      </c>
      <c r="F36" s="19">
        <v>0</v>
      </c>
      <c r="G36" s="19">
        <v>0</v>
      </c>
      <c r="H36" s="23">
        <v>45021.66</v>
      </c>
      <c r="I36" s="19">
        <v>0</v>
      </c>
      <c r="J36" s="19">
        <v>0</v>
      </c>
      <c r="K36" s="23">
        <f>SUM(B36:J36)</f>
        <v>45021.66</v>
      </c>
    </row>
    <row r="37" spans="1:11" ht="17.25" customHeight="1">
      <c r="A37" s="16" t="s">
        <v>39</v>
      </c>
      <c r="B37" s="11">
        <v>0</v>
      </c>
      <c r="C37" s="11">
        <v>0</v>
      </c>
      <c r="D37" s="11">
        <v>0</v>
      </c>
      <c r="E37" s="11">
        <v>0</v>
      </c>
      <c r="F37" s="11">
        <v>0</v>
      </c>
      <c r="G37" s="11">
        <v>0</v>
      </c>
      <c r="H37" s="13">
        <v>18</v>
      </c>
      <c r="I37" s="13">
        <v>0</v>
      </c>
      <c r="J37" s="13">
        <v>0</v>
      </c>
      <c r="K37" s="13">
        <f>SUM(B37:J37)</f>
        <v>18</v>
      </c>
    </row>
    <row r="38" spans="1:11" ht="14.25" customHeight="1">
      <c r="A38" s="2"/>
      <c r="B38" s="19">
        <v>0</v>
      </c>
      <c r="C38" s="19">
        <v>0</v>
      </c>
      <c r="D38" s="19">
        <v>0</v>
      </c>
      <c r="E38" s="19">
        <v>0</v>
      </c>
      <c r="F38" s="19">
        <v>0</v>
      </c>
      <c r="G38" s="19">
        <v>0</v>
      </c>
      <c r="H38" s="19">
        <v>0</v>
      </c>
      <c r="I38" s="19">
        <v>0</v>
      </c>
      <c r="J38" s="19">
        <v>0</v>
      </c>
      <c r="K38" s="20"/>
    </row>
    <row r="39" spans="1:11" ht="17.25" customHeight="1">
      <c r="A39" s="2" t="s">
        <v>40</v>
      </c>
      <c r="B39" s="19">
        <v>0</v>
      </c>
      <c r="C39" s="19">
        <v>0</v>
      </c>
      <c r="D39" s="19">
        <v>0</v>
      </c>
      <c r="E39" s="19">
        <v>0</v>
      </c>
      <c r="F39" s="19">
        <v>0</v>
      </c>
      <c r="G39" s="19">
        <v>0</v>
      </c>
      <c r="H39" s="19">
        <v>0</v>
      </c>
      <c r="I39" s="19">
        <v>0</v>
      </c>
      <c r="J39" s="19">
        <v>0</v>
      </c>
      <c r="K39" s="19">
        <f t="shared" ref="K39:K44" si="8">SUM(B39:J39)</f>
        <v>0</v>
      </c>
    </row>
    <row r="40" spans="1:11" ht="17.25" customHeight="1">
      <c r="A40" s="16" t="s">
        <v>41</v>
      </c>
      <c r="B40" s="19">
        <v>0</v>
      </c>
      <c r="C40" s="19">
        <v>0</v>
      </c>
      <c r="D40" s="19">
        <v>0</v>
      </c>
      <c r="E40" s="19">
        <v>0</v>
      </c>
      <c r="F40" s="19">
        <v>0</v>
      </c>
      <c r="G40" s="19">
        <v>0</v>
      </c>
      <c r="H40" s="19">
        <v>0</v>
      </c>
      <c r="I40" s="19">
        <v>0</v>
      </c>
      <c r="J40" s="19">
        <v>0</v>
      </c>
      <c r="K40" s="19">
        <f t="shared" si="8"/>
        <v>0</v>
      </c>
    </row>
    <row r="41" spans="1:11" ht="17.25" customHeight="1">
      <c r="A41" s="12" t="s">
        <v>42</v>
      </c>
      <c r="B41" s="19">
        <v>0</v>
      </c>
      <c r="C41" s="19">
        <v>0</v>
      </c>
      <c r="D41" s="19">
        <v>0</v>
      </c>
      <c r="E41" s="19">
        <v>0</v>
      </c>
      <c r="F41" s="19">
        <v>0</v>
      </c>
      <c r="G41" s="19">
        <v>0</v>
      </c>
      <c r="H41" s="19">
        <v>0</v>
      </c>
      <c r="I41" s="19">
        <v>0</v>
      </c>
      <c r="J41" s="19">
        <v>0</v>
      </c>
      <c r="K41" s="19">
        <f t="shared" si="8"/>
        <v>0</v>
      </c>
    </row>
    <row r="42" spans="1:11" ht="17.25" customHeight="1">
      <c r="A42" s="12" t="s">
        <v>43</v>
      </c>
      <c r="B42" s="19">
        <v>0</v>
      </c>
      <c r="C42" s="19">
        <v>0</v>
      </c>
      <c r="D42" s="19">
        <v>0</v>
      </c>
      <c r="E42" s="19">
        <v>0</v>
      </c>
      <c r="F42" s="19">
        <v>0</v>
      </c>
      <c r="G42" s="19">
        <v>0</v>
      </c>
      <c r="H42" s="19">
        <v>0</v>
      </c>
      <c r="I42" s="19">
        <v>0</v>
      </c>
      <c r="J42" s="19">
        <v>0</v>
      </c>
      <c r="K42" s="19">
        <f t="shared" si="8"/>
        <v>0</v>
      </c>
    </row>
    <row r="43" spans="1:11" ht="17.25" customHeight="1">
      <c r="A43" s="16" t="s">
        <v>44</v>
      </c>
      <c r="B43" s="19">
        <v>0</v>
      </c>
      <c r="C43" s="19">
        <v>0</v>
      </c>
      <c r="D43" s="19">
        <v>0</v>
      </c>
      <c r="E43" s="19">
        <v>0</v>
      </c>
      <c r="F43" s="19">
        <v>0</v>
      </c>
      <c r="G43" s="19">
        <v>0</v>
      </c>
      <c r="H43" s="19">
        <v>0</v>
      </c>
      <c r="I43" s="19">
        <v>0</v>
      </c>
      <c r="J43" s="19">
        <v>0</v>
      </c>
      <c r="K43" s="19">
        <f t="shared" si="8"/>
        <v>0</v>
      </c>
    </row>
    <row r="44" spans="1:11" ht="17.25" customHeight="1">
      <c r="A44" s="12" t="s">
        <v>45</v>
      </c>
      <c r="B44" s="19">
        <v>0</v>
      </c>
      <c r="C44" s="19">
        <v>0</v>
      </c>
      <c r="D44" s="19">
        <v>0</v>
      </c>
      <c r="E44" s="19">
        <v>0</v>
      </c>
      <c r="F44" s="19">
        <v>0</v>
      </c>
      <c r="G44" s="19">
        <v>0</v>
      </c>
      <c r="H44" s="19">
        <v>0</v>
      </c>
      <c r="I44" s="19">
        <v>0</v>
      </c>
      <c r="J44" s="19">
        <v>0</v>
      </c>
      <c r="K44" s="19">
        <f t="shared" si="8"/>
        <v>0</v>
      </c>
    </row>
    <row r="45" spans="1:11" ht="17.25" customHeight="1">
      <c r="A45" s="12" t="s">
        <v>46</v>
      </c>
      <c r="B45" s="19">
        <v>0</v>
      </c>
      <c r="C45" s="19">
        <v>0</v>
      </c>
      <c r="D45" s="19">
        <v>0</v>
      </c>
      <c r="E45" s="19">
        <v>0</v>
      </c>
      <c r="F45" s="19">
        <v>0</v>
      </c>
      <c r="G45" s="19">
        <v>0</v>
      </c>
      <c r="H45" s="19">
        <v>0</v>
      </c>
      <c r="I45" s="19">
        <v>0</v>
      </c>
      <c r="J45" s="19">
        <v>0</v>
      </c>
      <c r="K45" s="19">
        <f>SUM(B45:J45)</f>
        <v>0</v>
      </c>
    </row>
    <row r="46" spans="1:11" ht="17.25" customHeight="1">
      <c r="A46" s="2"/>
      <c r="B46" s="19">
        <v>0</v>
      </c>
      <c r="C46" s="19">
        <v>0</v>
      </c>
      <c r="D46" s="19">
        <v>0</v>
      </c>
      <c r="E46" s="19">
        <v>0</v>
      </c>
      <c r="F46" s="19">
        <v>0</v>
      </c>
      <c r="G46" s="19">
        <v>0</v>
      </c>
      <c r="H46" s="19">
        <v>0</v>
      </c>
      <c r="I46" s="19">
        <v>0</v>
      </c>
      <c r="J46" s="19">
        <v>0</v>
      </c>
      <c r="K46" s="20"/>
    </row>
    <row r="47" spans="1:11" ht="17.25" customHeight="1">
      <c r="A47" s="21" t="s">
        <v>47</v>
      </c>
      <c r="B47" s="22">
        <f>+B48+B56</f>
        <v>1357226.0999999999</v>
      </c>
      <c r="C47" s="22">
        <f t="shared" ref="C47:H47" si="9">+C48+C56</f>
        <v>2071519.72</v>
      </c>
      <c r="D47" s="22">
        <f t="shared" si="9"/>
        <v>2350028.1999999997</v>
      </c>
      <c r="E47" s="22">
        <f t="shared" si="9"/>
        <v>1355300.32</v>
      </c>
      <c r="F47" s="22">
        <f t="shared" si="9"/>
        <v>1851611.0699999998</v>
      </c>
      <c r="G47" s="22">
        <f t="shared" si="9"/>
        <v>2484317.3400000003</v>
      </c>
      <c r="H47" s="22">
        <f t="shared" si="9"/>
        <v>1358092.8199999998</v>
      </c>
      <c r="I47" s="22">
        <f>+I48+I56</f>
        <v>513076.94</v>
      </c>
      <c r="J47" s="22">
        <f>+J48+J56</f>
        <v>758847.93</v>
      </c>
      <c r="K47" s="22">
        <f>SUM(B47:J47)</f>
        <v>14100020.439999999</v>
      </c>
    </row>
    <row r="48" spans="1:11" ht="17.25" customHeight="1">
      <c r="A48" s="16" t="s">
        <v>48</v>
      </c>
      <c r="B48" s="23">
        <f>SUM(B49:B55)</f>
        <v>1341211.71</v>
      </c>
      <c r="C48" s="23">
        <f t="shared" ref="C48:H48" si="10">SUM(C49:C55)</f>
        <v>2050148.42</v>
      </c>
      <c r="D48" s="23">
        <f t="shared" si="10"/>
        <v>2328476.44</v>
      </c>
      <c r="E48" s="23">
        <f t="shared" si="10"/>
        <v>1335174.96</v>
      </c>
      <c r="F48" s="23">
        <f t="shared" si="10"/>
        <v>1832039.14</v>
      </c>
      <c r="G48" s="23">
        <f t="shared" si="10"/>
        <v>2457658.39</v>
      </c>
      <c r="H48" s="23">
        <f t="shared" si="10"/>
        <v>1341588.42</v>
      </c>
      <c r="I48" s="23">
        <f>SUM(I49:I55)</f>
        <v>513076.94</v>
      </c>
      <c r="J48" s="23">
        <f>SUM(J49:J55)</f>
        <v>746480.67</v>
      </c>
      <c r="K48" s="23">
        <f t="shared" ref="K48:K56" si="11">SUM(B48:J48)</f>
        <v>13945855.09</v>
      </c>
    </row>
    <row r="49" spans="1:11" ht="17.25" customHeight="1">
      <c r="A49" s="35" t="s">
        <v>49</v>
      </c>
      <c r="B49" s="23">
        <f t="shared" ref="B49:H49" si="12">ROUND(B30*B7,2)</f>
        <v>1341211.71</v>
      </c>
      <c r="C49" s="23">
        <f t="shared" si="12"/>
        <v>2045601.7</v>
      </c>
      <c r="D49" s="23">
        <f t="shared" si="12"/>
        <v>2328476.44</v>
      </c>
      <c r="E49" s="23">
        <f t="shared" si="12"/>
        <v>1335174.96</v>
      </c>
      <c r="F49" s="23">
        <f t="shared" si="12"/>
        <v>1832039.14</v>
      </c>
      <c r="G49" s="23">
        <f t="shared" si="12"/>
        <v>2457658.39</v>
      </c>
      <c r="H49" s="23">
        <f t="shared" si="12"/>
        <v>1335195.68</v>
      </c>
      <c r="I49" s="23">
        <f>ROUND(I30*I7,2)</f>
        <v>513076.94</v>
      </c>
      <c r="J49" s="23">
        <f>ROUND(J30*J7,2)</f>
        <v>746480.67</v>
      </c>
      <c r="K49" s="23">
        <f t="shared" si="11"/>
        <v>13934915.629999999</v>
      </c>
    </row>
    <row r="50" spans="1:11" ht="17.25" customHeight="1">
      <c r="A50" s="35" t="s">
        <v>50</v>
      </c>
      <c r="B50" s="19">
        <v>0</v>
      </c>
      <c r="C50" s="23">
        <f>ROUND(C31*C7,2)</f>
        <v>4546.72</v>
      </c>
      <c r="D50" s="19">
        <v>0</v>
      </c>
      <c r="E50" s="19">
        <v>0</v>
      </c>
      <c r="F50" s="19">
        <v>0</v>
      </c>
      <c r="G50" s="19">
        <v>0</v>
      </c>
      <c r="H50" s="19">
        <v>0</v>
      </c>
      <c r="I50" s="19">
        <v>0</v>
      </c>
      <c r="J50" s="19">
        <v>0</v>
      </c>
      <c r="K50" s="23">
        <f t="shared" si="11"/>
        <v>4546.72</v>
      </c>
    </row>
    <row r="51" spans="1:11" ht="17.25" customHeight="1">
      <c r="A51" s="35" t="s">
        <v>51</v>
      </c>
      <c r="B51" s="19">
        <v>0</v>
      </c>
      <c r="C51" s="19">
        <v>0</v>
      </c>
      <c r="D51" s="19">
        <v>0</v>
      </c>
      <c r="E51" s="19">
        <v>0</v>
      </c>
      <c r="F51" s="19">
        <v>0</v>
      </c>
      <c r="G51" s="19">
        <v>0</v>
      </c>
      <c r="H51" s="19">
        <v>0</v>
      </c>
      <c r="I51" s="19">
        <v>0</v>
      </c>
      <c r="J51" s="19">
        <v>0</v>
      </c>
      <c r="K51" s="19">
        <f t="shared" si="11"/>
        <v>0</v>
      </c>
    </row>
    <row r="52" spans="1:11" ht="17.25" customHeight="1">
      <c r="A52" s="35" t="s">
        <v>52</v>
      </c>
      <c r="B52" s="19">
        <v>0</v>
      </c>
      <c r="C52" s="19">
        <v>0</v>
      </c>
      <c r="D52" s="19">
        <v>0</v>
      </c>
      <c r="E52" s="19">
        <v>0</v>
      </c>
      <c r="F52" s="19">
        <v>0</v>
      </c>
      <c r="G52" s="19">
        <v>0</v>
      </c>
      <c r="H52" s="19">
        <v>0</v>
      </c>
      <c r="I52" s="19">
        <v>0</v>
      </c>
      <c r="J52" s="19">
        <v>0</v>
      </c>
      <c r="K52" s="19">
        <f t="shared" si="11"/>
        <v>0</v>
      </c>
    </row>
    <row r="53" spans="1:11" ht="17.25" customHeight="1">
      <c r="A53" s="12" t="s">
        <v>53</v>
      </c>
      <c r="B53" s="19">
        <v>0</v>
      </c>
      <c r="C53" s="19">
        <v>0</v>
      </c>
      <c r="D53" s="19">
        <v>0</v>
      </c>
      <c r="E53" s="19">
        <v>0</v>
      </c>
      <c r="F53" s="19">
        <v>0</v>
      </c>
      <c r="G53" s="19">
        <v>0</v>
      </c>
      <c r="H53" s="23">
        <f>+H35</f>
        <v>6392.74</v>
      </c>
      <c r="I53" s="32">
        <f>+I35</f>
        <v>0</v>
      </c>
      <c r="J53" s="32">
        <f>+J35</f>
        <v>0</v>
      </c>
      <c r="K53" s="23">
        <f t="shared" si="11"/>
        <v>6392.74</v>
      </c>
    </row>
    <row r="54" spans="1:11" ht="17.25" customHeight="1">
      <c r="A54" s="12" t="s">
        <v>54</v>
      </c>
      <c r="B54" s="19">
        <v>0</v>
      </c>
      <c r="C54" s="19">
        <v>0</v>
      </c>
      <c r="D54" s="19">
        <v>0</v>
      </c>
      <c r="E54" s="19">
        <v>0</v>
      </c>
      <c r="F54" s="19">
        <v>0</v>
      </c>
      <c r="G54" s="19">
        <v>0</v>
      </c>
      <c r="H54" s="19">
        <v>0</v>
      </c>
      <c r="I54" s="19">
        <v>0</v>
      </c>
      <c r="J54" s="19">
        <v>0</v>
      </c>
      <c r="K54" s="19">
        <f t="shared" si="11"/>
        <v>0</v>
      </c>
    </row>
    <row r="55" spans="1:11" ht="17.25" customHeight="1">
      <c r="A55" s="12" t="s">
        <v>55</v>
      </c>
      <c r="B55" s="19">
        <v>0</v>
      </c>
      <c r="C55" s="19">
        <v>0</v>
      </c>
      <c r="D55" s="19">
        <v>0</v>
      </c>
      <c r="E55" s="19">
        <v>0</v>
      </c>
      <c r="F55" s="19">
        <v>0</v>
      </c>
      <c r="G55" s="19">
        <v>0</v>
      </c>
      <c r="H55" s="19">
        <v>0</v>
      </c>
      <c r="I55" s="19">
        <v>0</v>
      </c>
      <c r="J55" s="19">
        <v>0</v>
      </c>
      <c r="K55" s="19">
        <f t="shared" si="11"/>
        <v>0</v>
      </c>
    </row>
    <row r="56" spans="1:11" ht="17.25" customHeight="1">
      <c r="A56" s="16" t="s">
        <v>56</v>
      </c>
      <c r="B56" s="37">
        <v>16014.39</v>
      </c>
      <c r="C56" s="37">
        <v>21371.3</v>
      </c>
      <c r="D56" s="37">
        <v>21551.759999999998</v>
      </c>
      <c r="E56" s="37">
        <v>20125.36</v>
      </c>
      <c r="F56" s="37">
        <v>19571.93</v>
      </c>
      <c r="G56" s="37">
        <v>26658.95</v>
      </c>
      <c r="H56" s="37">
        <v>16504.400000000001</v>
      </c>
      <c r="I56" s="19">
        <v>0</v>
      </c>
      <c r="J56" s="37">
        <v>12367.26</v>
      </c>
      <c r="K56" s="37">
        <f t="shared" si="11"/>
        <v>154165.35</v>
      </c>
    </row>
    <row r="57" spans="1:11" ht="17.25" customHeight="1">
      <c r="A57" s="16"/>
      <c r="B57" s="19">
        <v>0</v>
      </c>
      <c r="C57" s="19">
        <v>0</v>
      </c>
      <c r="D57" s="19">
        <v>0</v>
      </c>
      <c r="E57" s="19">
        <v>0</v>
      </c>
      <c r="F57" s="19">
        <v>0</v>
      </c>
      <c r="G57" s="19">
        <v>0</v>
      </c>
      <c r="H57" s="19">
        <v>0</v>
      </c>
      <c r="I57" s="19">
        <v>0</v>
      </c>
      <c r="J57" s="19">
        <v>0</v>
      </c>
      <c r="K57" s="19">
        <f>SUM(B57:J57)</f>
        <v>0</v>
      </c>
    </row>
    <row r="58" spans="1:11" ht="17.25" customHeight="1">
      <c r="A58" s="50"/>
      <c r="B58" s="61">
        <v>0</v>
      </c>
      <c r="C58" s="61">
        <v>0</v>
      </c>
      <c r="D58" s="61">
        <v>0</v>
      </c>
      <c r="E58" s="61">
        <v>0</v>
      </c>
      <c r="F58" s="61">
        <v>0</v>
      </c>
      <c r="G58" s="61">
        <v>0</v>
      </c>
      <c r="H58" s="61">
        <v>0</v>
      </c>
      <c r="I58" s="61">
        <v>0</v>
      </c>
      <c r="J58" s="61">
        <v>0</v>
      </c>
      <c r="K58" s="61">
        <f>SUM(B58:J58)</f>
        <v>0</v>
      </c>
    </row>
    <row r="59" spans="1:11" ht="17.25" customHeight="1">
      <c r="A59" s="16"/>
      <c r="B59" s="19">
        <v>0</v>
      </c>
      <c r="C59" s="19">
        <v>0</v>
      </c>
      <c r="D59" s="19">
        <v>0</v>
      </c>
      <c r="E59" s="19">
        <v>0</v>
      </c>
      <c r="F59" s="19">
        <v>0</v>
      </c>
      <c r="G59" s="19">
        <v>0</v>
      </c>
      <c r="H59" s="19">
        <v>0</v>
      </c>
      <c r="I59" s="19">
        <v>0</v>
      </c>
      <c r="J59" s="19">
        <v>0</v>
      </c>
      <c r="K59" s="19"/>
    </row>
    <row r="60" spans="1:11" ht="18.75" customHeight="1">
      <c r="A60" s="2" t="s">
        <v>57</v>
      </c>
      <c r="B60" s="36">
        <f t="shared" ref="B60:J60" si="13">+B61+B68+B94+B95</f>
        <v>-232418.36000000002</v>
      </c>
      <c r="C60" s="36">
        <f t="shared" si="13"/>
        <v>-241527.30000000002</v>
      </c>
      <c r="D60" s="36">
        <f t="shared" si="13"/>
        <v>-231744.56</v>
      </c>
      <c r="E60" s="36">
        <f t="shared" si="13"/>
        <v>-250056.75</v>
      </c>
      <c r="F60" s="36">
        <f t="shared" si="13"/>
        <v>-261043.24000000002</v>
      </c>
      <c r="G60" s="36">
        <f t="shared" si="13"/>
        <v>-289317.53999999998</v>
      </c>
      <c r="H60" s="36">
        <f t="shared" si="13"/>
        <v>-194091.36</v>
      </c>
      <c r="I60" s="36">
        <f t="shared" si="13"/>
        <v>-77207.510000000009</v>
      </c>
      <c r="J60" s="36">
        <f t="shared" si="13"/>
        <v>-87190.07</v>
      </c>
      <c r="K60" s="36">
        <f>SUM(B60:J60)</f>
        <v>-1864596.69</v>
      </c>
    </row>
    <row r="61" spans="1:11" ht="18.75" customHeight="1">
      <c r="A61" s="16" t="s">
        <v>83</v>
      </c>
      <c r="B61" s="36">
        <f t="shared" ref="B61:J61" si="14">B62+B63+B64+B65+B66+B67</f>
        <v>-218241.51</v>
      </c>
      <c r="C61" s="36">
        <f t="shared" si="14"/>
        <v>-220751.67</v>
      </c>
      <c r="D61" s="36">
        <f t="shared" si="14"/>
        <v>-211197.14</v>
      </c>
      <c r="E61" s="36">
        <f t="shared" si="14"/>
        <v>-224251.72</v>
      </c>
      <c r="F61" s="36">
        <f t="shared" si="14"/>
        <v>-241913.95</v>
      </c>
      <c r="G61" s="36">
        <f t="shared" si="14"/>
        <v>-260723.15</v>
      </c>
      <c r="H61" s="36">
        <f t="shared" si="14"/>
        <v>-180102</v>
      </c>
      <c r="I61" s="36">
        <f t="shared" si="14"/>
        <v>-34035</v>
      </c>
      <c r="J61" s="36">
        <f t="shared" si="14"/>
        <v>-63468</v>
      </c>
      <c r="K61" s="36">
        <f t="shared" ref="K61:K92" si="15">SUM(B61:J61)</f>
        <v>-1654684.14</v>
      </c>
    </row>
    <row r="62" spans="1:11" ht="18.75" customHeight="1">
      <c r="A62" s="12" t="s">
        <v>84</v>
      </c>
      <c r="B62" s="36">
        <f>-ROUND(B9*$D$3,2)</f>
        <v>-152988</v>
      </c>
      <c r="C62" s="36">
        <f t="shared" ref="C62:J62" si="16">-ROUND(C9*$D$3,2)</f>
        <v>-215931</v>
      </c>
      <c r="D62" s="36">
        <f t="shared" si="16"/>
        <v>-186264</v>
      </c>
      <c r="E62" s="36">
        <f t="shared" si="16"/>
        <v>-133362</v>
      </c>
      <c r="F62" s="36">
        <f t="shared" si="16"/>
        <v>-163065</v>
      </c>
      <c r="G62" s="36">
        <f t="shared" si="16"/>
        <v>-195627</v>
      </c>
      <c r="H62" s="36">
        <f t="shared" si="16"/>
        <v>-180102</v>
      </c>
      <c r="I62" s="36">
        <f t="shared" si="16"/>
        <v>-34035</v>
      </c>
      <c r="J62" s="36">
        <f t="shared" si="16"/>
        <v>-63468</v>
      </c>
      <c r="K62" s="36">
        <f t="shared" si="15"/>
        <v>-1324842</v>
      </c>
    </row>
    <row r="63" spans="1:11" ht="18.75" customHeight="1">
      <c r="A63" s="12" t="s">
        <v>58</v>
      </c>
      <c r="B63" s="19">
        <v>0</v>
      </c>
      <c r="C63" s="19">
        <v>0</v>
      </c>
      <c r="D63" s="19">
        <v>0</v>
      </c>
      <c r="E63" s="19">
        <v>0</v>
      </c>
      <c r="F63" s="19">
        <v>0</v>
      </c>
      <c r="G63" s="19">
        <v>0</v>
      </c>
      <c r="H63" s="19">
        <v>0</v>
      </c>
      <c r="I63" s="19">
        <v>0</v>
      </c>
      <c r="J63" s="19">
        <v>0</v>
      </c>
      <c r="K63" s="19">
        <f t="shared" si="15"/>
        <v>0</v>
      </c>
    </row>
    <row r="64" spans="1:11" ht="18.75" customHeight="1">
      <c r="A64" s="12" t="s">
        <v>59</v>
      </c>
      <c r="B64" s="19">
        <v>0</v>
      </c>
      <c r="C64" s="19">
        <v>0</v>
      </c>
      <c r="D64" s="19">
        <v>0</v>
      </c>
      <c r="E64" s="19">
        <v>0</v>
      </c>
      <c r="F64" s="19">
        <v>0</v>
      </c>
      <c r="G64" s="19">
        <v>0</v>
      </c>
      <c r="H64" s="19">
        <v>0</v>
      </c>
      <c r="I64" s="19">
        <v>0</v>
      </c>
      <c r="J64" s="19">
        <v>0</v>
      </c>
      <c r="K64" s="19">
        <v>0</v>
      </c>
    </row>
    <row r="65" spans="1:11" ht="18.75" customHeight="1">
      <c r="A65" s="12" t="s">
        <v>60</v>
      </c>
      <c r="B65" s="19">
        <v>0</v>
      </c>
      <c r="C65" s="19">
        <v>0</v>
      </c>
      <c r="D65" s="19">
        <v>0</v>
      </c>
      <c r="E65" s="19">
        <v>0</v>
      </c>
      <c r="F65" s="19">
        <v>0</v>
      </c>
      <c r="G65" s="19">
        <v>0</v>
      </c>
      <c r="H65" s="19">
        <v>0</v>
      </c>
      <c r="I65" s="19">
        <v>0</v>
      </c>
      <c r="J65" s="19">
        <v>0</v>
      </c>
      <c r="K65" s="19">
        <v>0</v>
      </c>
    </row>
    <row r="66" spans="1:11" ht="18.75" customHeight="1">
      <c r="A66" s="12" t="s">
        <v>61</v>
      </c>
      <c r="B66" s="48">
        <v>-65253.51</v>
      </c>
      <c r="C66" s="48">
        <v>-4820.67</v>
      </c>
      <c r="D66" s="48">
        <v>-24933.14</v>
      </c>
      <c r="E66" s="48">
        <v>-90889.72</v>
      </c>
      <c r="F66" s="48">
        <v>-78848.95</v>
      </c>
      <c r="G66" s="48">
        <v>-65096.15</v>
      </c>
      <c r="H66" s="19">
        <v>0</v>
      </c>
      <c r="I66" s="19">
        <v>0</v>
      </c>
      <c r="J66" s="19">
        <v>0</v>
      </c>
      <c r="K66" s="36">
        <f t="shared" si="15"/>
        <v>-329842.14</v>
      </c>
    </row>
    <row r="67" spans="1:11" ht="18.75" customHeight="1">
      <c r="A67" s="12" t="s">
        <v>62</v>
      </c>
      <c r="B67" s="19">
        <v>0</v>
      </c>
      <c r="C67" s="19">
        <v>0</v>
      </c>
      <c r="D67" s="19">
        <v>0</v>
      </c>
      <c r="E67" s="19">
        <v>0</v>
      </c>
      <c r="F67" s="19">
        <v>0</v>
      </c>
      <c r="G67" s="19">
        <v>0</v>
      </c>
      <c r="H67" s="19">
        <v>0</v>
      </c>
      <c r="I67" s="19">
        <v>0</v>
      </c>
      <c r="J67" s="19">
        <v>0</v>
      </c>
      <c r="K67" s="19">
        <v>0</v>
      </c>
    </row>
    <row r="68" spans="1:11" ht="18.75" customHeight="1">
      <c r="A68" s="12" t="s">
        <v>88</v>
      </c>
      <c r="B68" s="36">
        <f t="shared" ref="B68:J68" si="17">SUM(B69:B92)</f>
        <v>-14176.85</v>
      </c>
      <c r="C68" s="36">
        <f t="shared" si="17"/>
        <v>-20775.63</v>
      </c>
      <c r="D68" s="36">
        <f t="shared" si="17"/>
        <v>-20547.419999999998</v>
      </c>
      <c r="E68" s="36">
        <f t="shared" si="17"/>
        <v>-25805.03</v>
      </c>
      <c r="F68" s="36">
        <f t="shared" si="17"/>
        <v>-19129.29</v>
      </c>
      <c r="G68" s="36">
        <f t="shared" si="17"/>
        <v>-28594.39</v>
      </c>
      <c r="H68" s="36">
        <f t="shared" si="17"/>
        <v>-13989.36</v>
      </c>
      <c r="I68" s="36">
        <f t="shared" si="17"/>
        <v>-43172.510000000009</v>
      </c>
      <c r="J68" s="36">
        <f t="shared" si="17"/>
        <v>-23722.07</v>
      </c>
      <c r="K68" s="36">
        <f t="shared" si="15"/>
        <v>-209912.55000000002</v>
      </c>
    </row>
    <row r="69" spans="1:11" ht="18.75" customHeight="1">
      <c r="A69" s="12" t="s">
        <v>63</v>
      </c>
      <c r="B69" s="19">
        <v>0</v>
      </c>
      <c r="C69" s="19">
        <v>0</v>
      </c>
      <c r="D69" s="19">
        <v>0</v>
      </c>
      <c r="E69" s="36">
        <v>-912.8</v>
      </c>
      <c r="F69" s="19">
        <v>0</v>
      </c>
      <c r="G69" s="19">
        <v>0</v>
      </c>
      <c r="H69" s="19">
        <v>0</v>
      </c>
      <c r="I69" s="19">
        <v>0</v>
      </c>
      <c r="J69" s="19">
        <v>0</v>
      </c>
      <c r="K69" s="36">
        <f t="shared" si="15"/>
        <v>-912.8</v>
      </c>
    </row>
    <row r="70" spans="1:11" ht="18.75" customHeight="1">
      <c r="A70" s="12" t="s">
        <v>64</v>
      </c>
      <c r="B70" s="19">
        <v>0</v>
      </c>
      <c r="C70" s="36">
        <v>-195.4</v>
      </c>
      <c r="D70" s="36">
        <v>-24.35</v>
      </c>
      <c r="E70" s="19">
        <v>0</v>
      </c>
      <c r="F70" s="19">
        <v>0</v>
      </c>
      <c r="G70" s="36">
        <v>-24.35</v>
      </c>
      <c r="H70" s="19">
        <v>0</v>
      </c>
      <c r="I70" s="19">
        <v>0</v>
      </c>
      <c r="J70" s="19">
        <v>0</v>
      </c>
      <c r="K70" s="36">
        <f t="shared" si="15"/>
        <v>-244.1</v>
      </c>
    </row>
    <row r="71" spans="1:11" ht="18.75" customHeight="1">
      <c r="A71" s="12" t="s">
        <v>65</v>
      </c>
      <c r="B71" s="19">
        <v>0</v>
      </c>
      <c r="C71" s="19">
        <v>0</v>
      </c>
      <c r="D71" s="36">
        <v>-1067.75</v>
      </c>
      <c r="E71" s="19">
        <v>0</v>
      </c>
      <c r="F71" s="36">
        <v>-380.65</v>
      </c>
      <c r="G71" s="19">
        <v>0</v>
      </c>
      <c r="H71" s="19">
        <v>0</v>
      </c>
      <c r="I71" s="48">
        <v>-1789.83</v>
      </c>
      <c r="J71" s="19">
        <v>0</v>
      </c>
      <c r="K71" s="36">
        <f t="shared" si="15"/>
        <v>-3238.23</v>
      </c>
    </row>
    <row r="72" spans="1:11" ht="18.75" customHeight="1">
      <c r="A72" s="12" t="s">
        <v>66</v>
      </c>
      <c r="B72" s="19">
        <v>0</v>
      </c>
      <c r="C72" s="19">
        <v>0</v>
      </c>
      <c r="D72" s="19">
        <v>0</v>
      </c>
      <c r="E72" s="19">
        <v>0</v>
      </c>
      <c r="F72" s="19">
        <v>0</v>
      </c>
      <c r="G72" s="19">
        <v>0</v>
      </c>
      <c r="H72" s="19">
        <v>0</v>
      </c>
      <c r="I72" s="48">
        <v>-30000</v>
      </c>
      <c r="J72" s="19">
        <v>0</v>
      </c>
      <c r="K72" s="49">
        <f t="shared" si="15"/>
        <v>-30000</v>
      </c>
    </row>
    <row r="73" spans="1:11" ht="18.75" customHeight="1">
      <c r="A73" s="35" t="s">
        <v>67</v>
      </c>
      <c r="B73" s="36">
        <v>-14176.85</v>
      </c>
      <c r="C73" s="36">
        <v>-20580.23</v>
      </c>
      <c r="D73" s="36">
        <v>-19455.32</v>
      </c>
      <c r="E73" s="36">
        <v>-13643.24</v>
      </c>
      <c r="F73" s="36">
        <v>-18748.64</v>
      </c>
      <c r="G73" s="36">
        <v>-28570.04</v>
      </c>
      <c r="H73" s="36">
        <v>-13989.36</v>
      </c>
      <c r="I73" s="36">
        <v>-4917.91</v>
      </c>
      <c r="J73" s="36">
        <v>-10138.69</v>
      </c>
      <c r="K73" s="49">
        <f t="shared" si="15"/>
        <v>-144220.28</v>
      </c>
    </row>
    <row r="74" spans="1:11" ht="18.75" customHeight="1">
      <c r="A74" s="12" t="s">
        <v>68</v>
      </c>
      <c r="B74" s="19">
        <v>0</v>
      </c>
      <c r="C74" s="19">
        <v>0</v>
      </c>
      <c r="D74" s="19">
        <v>0</v>
      </c>
      <c r="E74" s="19">
        <v>0</v>
      </c>
      <c r="F74" s="19">
        <v>0</v>
      </c>
      <c r="G74" s="19">
        <v>0</v>
      </c>
      <c r="H74" s="19">
        <v>0</v>
      </c>
      <c r="I74" s="19">
        <v>0</v>
      </c>
      <c r="J74" s="19">
        <v>0</v>
      </c>
      <c r="K74" s="32">
        <f t="shared" si="15"/>
        <v>0</v>
      </c>
    </row>
    <row r="75" spans="1:11" ht="18.75" customHeight="1">
      <c r="A75" s="12" t="s">
        <v>69</v>
      </c>
      <c r="B75" s="19">
        <v>0</v>
      </c>
      <c r="C75" s="19">
        <v>0</v>
      </c>
      <c r="D75" s="19">
        <v>0</v>
      </c>
      <c r="E75" s="19">
        <v>0</v>
      </c>
      <c r="F75" s="19">
        <v>0</v>
      </c>
      <c r="G75" s="19">
        <v>0</v>
      </c>
      <c r="H75" s="19">
        <v>0</v>
      </c>
      <c r="I75" s="19">
        <v>0</v>
      </c>
      <c r="J75" s="19">
        <v>0</v>
      </c>
      <c r="K75" s="19">
        <v>0</v>
      </c>
    </row>
    <row r="76" spans="1:11" ht="18.75" customHeight="1">
      <c r="A76" s="12" t="s">
        <v>70</v>
      </c>
      <c r="B76" s="19">
        <v>0</v>
      </c>
      <c r="C76" s="19">
        <v>0</v>
      </c>
      <c r="D76" s="19">
        <v>0</v>
      </c>
      <c r="E76" s="19">
        <v>0</v>
      </c>
      <c r="F76" s="19">
        <v>0</v>
      </c>
      <c r="G76" s="19">
        <v>0</v>
      </c>
      <c r="H76" s="19">
        <v>0</v>
      </c>
      <c r="I76" s="19">
        <v>0</v>
      </c>
      <c r="J76" s="19">
        <v>0</v>
      </c>
      <c r="K76" s="32">
        <f t="shared" si="15"/>
        <v>0</v>
      </c>
    </row>
    <row r="77" spans="1:11" ht="18.75" customHeight="1">
      <c r="A77" s="12" t="s">
        <v>71</v>
      </c>
      <c r="B77" s="19">
        <v>0</v>
      </c>
      <c r="C77" s="19">
        <v>0</v>
      </c>
      <c r="D77" s="19">
        <v>0</v>
      </c>
      <c r="E77" s="19">
        <v>0</v>
      </c>
      <c r="F77" s="19">
        <v>0</v>
      </c>
      <c r="G77" s="19">
        <v>0</v>
      </c>
      <c r="H77" s="19">
        <v>0</v>
      </c>
      <c r="I77" s="19">
        <v>0</v>
      </c>
      <c r="J77" s="19">
        <v>0</v>
      </c>
      <c r="K77" s="32">
        <f t="shared" si="15"/>
        <v>0</v>
      </c>
    </row>
    <row r="78" spans="1:11" ht="18.75" customHeight="1">
      <c r="A78" s="12" t="s">
        <v>72</v>
      </c>
      <c r="B78" s="19">
        <v>0</v>
      </c>
      <c r="C78" s="19">
        <v>0</v>
      </c>
      <c r="D78" s="19">
        <v>0</v>
      </c>
      <c r="E78" s="19">
        <v>0</v>
      </c>
      <c r="F78" s="19">
        <v>0</v>
      </c>
      <c r="G78" s="19">
        <v>0</v>
      </c>
      <c r="H78" s="19">
        <v>0</v>
      </c>
      <c r="I78" s="19">
        <v>0</v>
      </c>
      <c r="J78" s="19">
        <v>0</v>
      </c>
      <c r="K78" s="32">
        <f t="shared" si="15"/>
        <v>0</v>
      </c>
    </row>
    <row r="79" spans="1:11" ht="18.75" customHeight="1">
      <c r="A79" s="12" t="s">
        <v>73</v>
      </c>
      <c r="B79" s="19">
        <v>0</v>
      </c>
      <c r="C79" s="19">
        <v>0</v>
      </c>
      <c r="D79" s="19">
        <v>0</v>
      </c>
      <c r="E79" s="19">
        <v>0</v>
      </c>
      <c r="F79" s="19">
        <v>0</v>
      </c>
      <c r="G79" s="19">
        <v>0</v>
      </c>
      <c r="H79" s="19">
        <v>0</v>
      </c>
      <c r="I79" s="19">
        <v>0</v>
      </c>
      <c r="J79" s="19">
        <v>0</v>
      </c>
      <c r="K79" s="32">
        <f t="shared" si="15"/>
        <v>0</v>
      </c>
    </row>
    <row r="80" spans="1:11" ht="18.75" customHeight="1">
      <c r="A80" s="12" t="s">
        <v>74</v>
      </c>
      <c r="B80" s="19">
        <v>0</v>
      </c>
      <c r="C80" s="19">
        <v>0</v>
      </c>
      <c r="D80" s="19">
        <v>0</v>
      </c>
      <c r="E80" s="19">
        <v>0</v>
      </c>
      <c r="F80" s="19">
        <v>0</v>
      </c>
      <c r="G80" s="19">
        <v>0</v>
      </c>
      <c r="H80" s="19">
        <v>0</v>
      </c>
      <c r="I80" s="19">
        <v>0</v>
      </c>
      <c r="J80" s="19">
        <v>0</v>
      </c>
      <c r="K80" s="32">
        <f t="shared" si="15"/>
        <v>0</v>
      </c>
    </row>
    <row r="81" spans="1:12" ht="18.75" customHeight="1">
      <c r="A81" s="12" t="s">
        <v>75</v>
      </c>
      <c r="B81" s="19">
        <v>0</v>
      </c>
      <c r="C81" s="19">
        <v>0</v>
      </c>
      <c r="D81" s="19">
        <v>0</v>
      </c>
      <c r="E81" s="19">
        <v>0</v>
      </c>
      <c r="F81" s="19">
        <v>0</v>
      </c>
      <c r="G81" s="19">
        <v>0</v>
      </c>
      <c r="H81" s="19">
        <v>0</v>
      </c>
      <c r="I81" s="19">
        <v>0</v>
      </c>
      <c r="J81" s="19">
        <v>0</v>
      </c>
      <c r="K81" s="32">
        <f t="shared" si="15"/>
        <v>0</v>
      </c>
    </row>
    <row r="82" spans="1:12" ht="18.75" customHeight="1">
      <c r="A82" s="12" t="s">
        <v>76</v>
      </c>
      <c r="B82" s="19">
        <v>0</v>
      </c>
      <c r="C82" s="19">
        <v>0</v>
      </c>
      <c r="D82" s="19">
        <v>0</v>
      </c>
      <c r="E82" s="19">
        <v>0</v>
      </c>
      <c r="F82" s="19">
        <v>0</v>
      </c>
      <c r="G82" s="19">
        <v>0</v>
      </c>
      <c r="H82" s="19">
        <v>0</v>
      </c>
      <c r="I82" s="19">
        <v>0</v>
      </c>
      <c r="J82" s="19">
        <v>0</v>
      </c>
      <c r="K82" s="32">
        <f t="shared" si="15"/>
        <v>0</v>
      </c>
    </row>
    <row r="83" spans="1:12" ht="18.75" customHeight="1">
      <c r="A83" s="12" t="s">
        <v>77</v>
      </c>
      <c r="B83" s="19">
        <v>0</v>
      </c>
      <c r="C83" s="19">
        <v>0</v>
      </c>
      <c r="D83" s="19">
        <v>0</v>
      </c>
      <c r="E83" s="19">
        <v>0</v>
      </c>
      <c r="F83" s="19">
        <v>0</v>
      </c>
      <c r="G83" s="19">
        <v>0</v>
      </c>
      <c r="H83" s="19">
        <v>0</v>
      </c>
      <c r="I83" s="19">
        <v>0</v>
      </c>
      <c r="J83" s="19">
        <v>0</v>
      </c>
      <c r="K83" s="32">
        <f>SUM(B83:J83)</f>
        <v>0</v>
      </c>
    </row>
    <row r="84" spans="1:12" ht="18.75" customHeight="1">
      <c r="A84" s="12" t="s">
        <v>86</v>
      </c>
      <c r="B84" s="19">
        <v>0</v>
      </c>
      <c r="C84" s="19">
        <v>0</v>
      </c>
      <c r="D84" s="19">
        <v>0</v>
      </c>
      <c r="E84" s="19">
        <v>0</v>
      </c>
      <c r="F84" s="19">
        <v>0</v>
      </c>
      <c r="G84" s="19">
        <v>0</v>
      </c>
      <c r="H84" s="19">
        <v>0</v>
      </c>
      <c r="I84" s="19">
        <v>0</v>
      </c>
      <c r="J84" s="19">
        <v>0</v>
      </c>
      <c r="K84" s="32">
        <f t="shared" si="15"/>
        <v>0</v>
      </c>
    </row>
    <row r="85" spans="1:12" ht="18.75" customHeight="1">
      <c r="A85" s="12" t="s">
        <v>89</v>
      </c>
      <c r="B85" s="19">
        <v>0</v>
      </c>
      <c r="C85" s="19">
        <v>0</v>
      </c>
      <c r="D85" s="19">
        <v>0</v>
      </c>
      <c r="E85" s="19">
        <v>0</v>
      </c>
      <c r="F85" s="19">
        <v>0</v>
      </c>
      <c r="G85" s="19">
        <v>0</v>
      </c>
      <c r="H85" s="19">
        <v>0</v>
      </c>
      <c r="I85" s="19">
        <v>0</v>
      </c>
      <c r="J85" s="19">
        <v>0</v>
      </c>
      <c r="K85" s="32">
        <f t="shared" si="15"/>
        <v>0</v>
      </c>
    </row>
    <row r="86" spans="1:12" ht="18.75" customHeight="1">
      <c r="A86" s="12" t="s">
        <v>90</v>
      </c>
      <c r="B86" s="19">
        <v>0</v>
      </c>
      <c r="C86" s="19">
        <v>0</v>
      </c>
      <c r="D86" s="19">
        <v>0</v>
      </c>
      <c r="E86" s="19">
        <v>0</v>
      </c>
      <c r="F86" s="19">
        <v>0</v>
      </c>
      <c r="G86" s="19">
        <v>0</v>
      </c>
      <c r="H86" s="19">
        <v>0</v>
      </c>
      <c r="I86" s="19">
        <v>0</v>
      </c>
      <c r="J86" s="19">
        <v>0</v>
      </c>
      <c r="K86" s="32">
        <f t="shared" si="15"/>
        <v>0</v>
      </c>
    </row>
    <row r="87" spans="1:12" ht="18.75" customHeight="1">
      <c r="A87" s="12" t="s">
        <v>97</v>
      </c>
      <c r="B87" s="19">
        <v>0</v>
      </c>
      <c r="C87" s="19">
        <v>0</v>
      </c>
      <c r="D87" s="19">
        <v>0</v>
      </c>
      <c r="E87" s="19">
        <v>0</v>
      </c>
      <c r="F87" s="19">
        <v>0</v>
      </c>
      <c r="G87" s="19">
        <v>0</v>
      </c>
      <c r="H87" s="19">
        <v>0</v>
      </c>
      <c r="I87" s="19">
        <v>0</v>
      </c>
      <c r="J87" s="19">
        <v>0</v>
      </c>
      <c r="K87" s="32">
        <f t="shared" si="15"/>
        <v>0</v>
      </c>
    </row>
    <row r="88" spans="1:12" ht="18.75" customHeight="1">
      <c r="A88" s="12" t="s">
        <v>98</v>
      </c>
      <c r="B88" s="19">
        <v>0</v>
      </c>
      <c r="C88" s="19">
        <v>0</v>
      </c>
      <c r="D88" s="19">
        <v>0</v>
      </c>
      <c r="E88" s="19">
        <v>0</v>
      </c>
      <c r="F88" s="19">
        <v>0</v>
      </c>
      <c r="G88" s="19">
        <v>0</v>
      </c>
      <c r="H88" s="19">
        <v>0</v>
      </c>
      <c r="I88" s="19">
        <v>0</v>
      </c>
      <c r="J88" s="19">
        <v>0</v>
      </c>
      <c r="K88" s="32">
        <f t="shared" si="15"/>
        <v>0</v>
      </c>
    </row>
    <row r="89" spans="1:12" ht="18.75" customHeight="1">
      <c r="A89" s="12" t="s">
        <v>99</v>
      </c>
      <c r="B89" s="19">
        <v>0</v>
      </c>
      <c r="C89" s="19">
        <v>0</v>
      </c>
      <c r="D89" s="19">
        <v>0</v>
      </c>
      <c r="E89" s="19">
        <v>0</v>
      </c>
      <c r="F89" s="19">
        <v>0</v>
      </c>
      <c r="G89" s="19">
        <v>0</v>
      </c>
      <c r="H89" s="19">
        <v>0</v>
      </c>
      <c r="I89" s="19">
        <v>0</v>
      </c>
      <c r="J89" s="19">
        <v>0</v>
      </c>
      <c r="K89" s="32">
        <f t="shared" si="15"/>
        <v>0</v>
      </c>
    </row>
    <row r="90" spans="1:12" ht="18.75" customHeight="1">
      <c r="A90" s="12" t="s">
        <v>100</v>
      </c>
      <c r="B90" s="19">
        <v>0</v>
      </c>
      <c r="C90" s="19">
        <v>0</v>
      </c>
      <c r="D90" s="19">
        <v>0</v>
      </c>
      <c r="E90" s="19">
        <v>0</v>
      </c>
      <c r="F90" s="19">
        <v>0</v>
      </c>
      <c r="G90" s="19">
        <v>0</v>
      </c>
      <c r="H90" s="19">
        <v>0</v>
      </c>
      <c r="I90" s="19">
        <v>0</v>
      </c>
      <c r="J90" s="19">
        <v>0</v>
      </c>
      <c r="K90" s="57">
        <f t="shared" si="15"/>
        <v>0</v>
      </c>
      <c r="L90" s="59"/>
    </row>
    <row r="91" spans="1:12" ht="18.75" customHeight="1">
      <c r="A91" s="12" t="s">
        <v>101</v>
      </c>
      <c r="B91" s="19">
        <v>0</v>
      </c>
      <c r="C91" s="19">
        <v>0</v>
      </c>
      <c r="D91" s="19">
        <v>0</v>
      </c>
      <c r="E91" s="19">
        <v>0</v>
      </c>
      <c r="F91" s="19">
        <v>0</v>
      </c>
      <c r="G91" s="19">
        <v>0</v>
      </c>
      <c r="H91" s="19">
        <v>0</v>
      </c>
      <c r="I91" s="19">
        <v>0</v>
      </c>
      <c r="J91" s="19">
        <v>0</v>
      </c>
      <c r="K91" s="58">
        <v>0</v>
      </c>
      <c r="L91" s="58"/>
    </row>
    <row r="92" spans="1:12" ht="18.75" customHeight="1">
      <c r="A92" s="12" t="s">
        <v>119</v>
      </c>
      <c r="B92" s="19">
        <v>0</v>
      </c>
      <c r="C92" s="19">
        <v>0</v>
      </c>
      <c r="D92" s="19">
        <v>0</v>
      </c>
      <c r="E92" s="49">
        <v>-11248.99</v>
      </c>
      <c r="F92" s="19">
        <v>0</v>
      </c>
      <c r="G92" s="19">
        <v>0</v>
      </c>
      <c r="H92" s="19">
        <v>0</v>
      </c>
      <c r="I92" s="49">
        <v>-6464.77</v>
      </c>
      <c r="J92" s="49">
        <v>-13583.38</v>
      </c>
      <c r="K92" s="49">
        <f t="shared" si="15"/>
        <v>-31297.14</v>
      </c>
      <c r="L92" s="58"/>
    </row>
    <row r="93" spans="1:12" ht="18.75" customHeight="1">
      <c r="A93" s="12"/>
      <c r="B93" s="19">
        <v>0</v>
      </c>
      <c r="C93" s="19">
        <v>0</v>
      </c>
      <c r="D93" s="19">
        <v>0</v>
      </c>
      <c r="E93" s="19">
        <v>0</v>
      </c>
      <c r="F93" s="19">
        <v>0</v>
      </c>
      <c r="G93" s="19">
        <v>0</v>
      </c>
      <c r="H93" s="19">
        <v>0</v>
      </c>
      <c r="I93" s="19">
        <v>0</v>
      </c>
      <c r="J93" s="19">
        <v>0</v>
      </c>
      <c r="K93" s="49"/>
      <c r="L93" s="58"/>
    </row>
    <row r="94" spans="1:12" ht="18.75" customHeight="1">
      <c r="A94" s="16" t="s">
        <v>120</v>
      </c>
      <c r="B94" s="19">
        <v>0</v>
      </c>
      <c r="C94" s="19">
        <v>0</v>
      </c>
      <c r="D94" s="19">
        <v>0</v>
      </c>
      <c r="E94" s="19">
        <v>0</v>
      </c>
      <c r="F94" s="19">
        <v>0</v>
      </c>
      <c r="G94" s="19">
        <v>0</v>
      </c>
      <c r="H94" s="19">
        <v>0</v>
      </c>
      <c r="I94" s="19">
        <v>0</v>
      </c>
      <c r="J94" s="19">
        <v>0</v>
      </c>
      <c r="K94" s="58">
        <v>0</v>
      </c>
      <c r="L94" s="58"/>
    </row>
    <row r="95" spans="1:12" ht="18.75" customHeight="1">
      <c r="A95" s="16" t="s">
        <v>96</v>
      </c>
      <c r="B95" s="19">
        <v>0</v>
      </c>
      <c r="C95" s="19">
        <v>0</v>
      </c>
      <c r="D95" s="19">
        <v>0</v>
      </c>
      <c r="E95" s="19">
        <v>0</v>
      </c>
      <c r="F95" s="19">
        <v>0</v>
      </c>
      <c r="G95" s="19">
        <v>0</v>
      </c>
      <c r="H95" s="19">
        <v>0</v>
      </c>
      <c r="I95" s="19">
        <v>0</v>
      </c>
      <c r="J95" s="19">
        <v>0</v>
      </c>
      <c r="K95" s="57">
        <f t="shared" ref="K95:K99" si="18">SUM(B95:J95)</f>
        <v>0</v>
      </c>
      <c r="L95" s="59"/>
    </row>
    <row r="96" spans="1:12" ht="18.75" customHeight="1">
      <c r="A96" s="16"/>
      <c r="B96" s="20">
        <v>0</v>
      </c>
      <c r="C96" s="20">
        <v>0</v>
      </c>
      <c r="D96" s="20">
        <v>0</v>
      </c>
      <c r="E96" s="20">
        <v>0</v>
      </c>
      <c r="F96" s="20">
        <v>0</v>
      </c>
      <c r="G96" s="20">
        <v>0</v>
      </c>
      <c r="H96" s="20">
        <v>0</v>
      </c>
      <c r="I96" s="20">
        <v>0</v>
      </c>
      <c r="J96" s="20">
        <v>0</v>
      </c>
      <c r="K96" s="32">
        <f t="shared" si="18"/>
        <v>0</v>
      </c>
      <c r="L96" s="55"/>
    </row>
    <row r="97" spans="1:13" ht="18.75" customHeight="1">
      <c r="A97" s="16" t="s">
        <v>92</v>
      </c>
      <c r="B97" s="24">
        <f t="shared" ref="B97:H97" si="19">+B98+B99</f>
        <v>1124807.7399999998</v>
      </c>
      <c r="C97" s="24">
        <f t="shared" si="19"/>
        <v>1829992.4200000002</v>
      </c>
      <c r="D97" s="24">
        <f t="shared" si="19"/>
        <v>2118283.6399999997</v>
      </c>
      <c r="E97" s="24">
        <f t="shared" si="19"/>
        <v>1105243.57</v>
      </c>
      <c r="F97" s="24">
        <f t="shared" si="19"/>
        <v>1590567.8299999998</v>
      </c>
      <c r="G97" s="24">
        <f t="shared" si="19"/>
        <v>2194999.8000000003</v>
      </c>
      <c r="H97" s="24">
        <f t="shared" si="19"/>
        <v>1164001.4599999997</v>
      </c>
      <c r="I97" s="24">
        <f>+I98+I99</f>
        <v>435869.43</v>
      </c>
      <c r="J97" s="24">
        <f>+J98+J99</f>
        <v>671657.8600000001</v>
      </c>
      <c r="K97" s="49">
        <f t="shared" si="18"/>
        <v>12235423.749999998</v>
      </c>
      <c r="L97" s="55"/>
    </row>
    <row r="98" spans="1:13" ht="18.75" customHeight="1">
      <c r="A98" s="16" t="s">
        <v>91</v>
      </c>
      <c r="B98" s="24">
        <f t="shared" ref="B98:J98" si="20">+B48+B61+B68+B94</f>
        <v>1108793.3499999999</v>
      </c>
      <c r="C98" s="24">
        <f t="shared" si="20"/>
        <v>1808621.12</v>
      </c>
      <c r="D98" s="24">
        <f t="shared" si="20"/>
        <v>2096731.88</v>
      </c>
      <c r="E98" s="24">
        <f t="shared" si="20"/>
        <v>1085118.21</v>
      </c>
      <c r="F98" s="24">
        <f t="shared" si="20"/>
        <v>1570995.9</v>
      </c>
      <c r="G98" s="24">
        <f t="shared" si="20"/>
        <v>2168340.85</v>
      </c>
      <c r="H98" s="24">
        <f t="shared" si="20"/>
        <v>1147497.0599999998</v>
      </c>
      <c r="I98" s="24">
        <f t="shared" si="20"/>
        <v>435869.43</v>
      </c>
      <c r="J98" s="24">
        <f t="shared" si="20"/>
        <v>659290.60000000009</v>
      </c>
      <c r="K98" s="49">
        <f t="shared" si="18"/>
        <v>12081258.399999999</v>
      </c>
      <c r="L98" s="55"/>
    </row>
    <row r="99" spans="1:13" ht="18" customHeight="1">
      <c r="A99" s="16" t="s">
        <v>95</v>
      </c>
      <c r="B99" s="24">
        <f t="shared" ref="B99:J99" si="21">IF(+B56+B95+B100&lt;0,0,(B56+B95+B100))</f>
        <v>16014.39</v>
      </c>
      <c r="C99" s="24">
        <f t="shared" si="21"/>
        <v>21371.3</v>
      </c>
      <c r="D99" s="24">
        <f t="shared" si="21"/>
        <v>21551.759999999998</v>
      </c>
      <c r="E99" s="24">
        <f t="shared" si="21"/>
        <v>20125.36</v>
      </c>
      <c r="F99" s="24">
        <f t="shared" si="21"/>
        <v>19571.93</v>
      </c>
      <c r="G99" s="24">
        <f t="shared" si="21"/>
        <v>26658.95</v>
      </c>
      <c r="H99" s="24">
        <f t="shared" si="21"/>
        <v>16504.400000000001</v>
      </c>
      <c r="I99" s="19">
        <f t="shared" si="21"/>
        <v>0</v>
      </c>
      <c r="J99" s="24">
        <f t="shared" si="21"/>
        <v>12367.26</v>
      </c>
      <c r="K99" s="49">
        <f t="shared" si="18"/>
        <v>154165.35</v>
      </c>
    </row>
    <row r="100" spans="1:13" ht="18.75" customHeight="1">
      <c r="A100" s="16" t="s">
        <v>93</v>
      </c>
      <c r="B100" s="19">
        <v>0</v>
      </c>
      <c r="C100" s="19">
        <v>0</v>
      </c>
      <c r="D100" s="19">
        <v>0</v>
      </c>
      <c r="E100" s="19">
        <v>0</v>
      </c>
      <c r="F100" s="19">
        <v>0</v>
      </c>
      <c r="G100" s="19">
        <v>0</v>
      </c>
      <c r="H100" s="19">
        <v>0</v>
      </c>
      <c r="I100" s="19">
        <v>0</v>
      </c>
      <c r="J100" s="19">
        <v>0</v>
      </c>
      <c r="K100" s="19">
        <v>0</v>
      </c>
      <c r="M100" s="60"/>
    </row>
    <row r="101" spans="1:13" ht="18.75" customHeight="1">
      <c r="A101" s="16" t="s">
        <v>94</v>
      </c>
      <c r="B101" s="19">
        <v>0</v>
      </c>
      <c r="C101" s="19">
        <v>0</v>
      </c>
      <c r="D101" s="19">
        <v>0</v>
      </c>
      <c r="E101" s="19">
        <v>0</v>
      </c>
      <c r="F101" s="19">
        <v>0</v>
      </c>
      <c r="G101" s="19">
        <v>0</v>
      </c>
      <c r="H101" s="19">
        <v>0</v>
      </c>
      <c r="I101" s="19">
        <v>0</v>
      </c>
      <c r="J101" s="19">
        <v>0</v>
      </c>
      <c r="K101" s="19">
        <v>0</v>
      </c>
    </row>
    <row r="102" spans="1:13" ht="18.75" customHeight="1">
      <c r="A102" s="2"/>
      <c r="B102" s="20">
        <v>0</v>
      </c>
      <c r="C102" s="20">
        <v>0</v>
      </c>
      <c r="D102" s="20">
        <v>0</v>
      </c>
      <c r="E102" s="20">
        <v>0</v>
      </c>
      <c r="F102" s="20">
        <v>0</v>
      </c>
      <c r="G102" s="20">
        <v>0</v>
      </c>
      <c r="H102" s="20">
        <v>0</v>
      </c>
      <c r="I102" s="20">
        <v>0</v>
      </c>
      <c r="J102" s="20">
        <v>0</v>
      </c>
      <c r="K102" s="20"/>
    </row>
    <row r="103" spans="1:13" ht="18.75" customHeight="1">
      <c r="A103" s="38"/>
      <c r="B103" s="38"/>
      <c r="C103" s="38"/>
      <c r="D103" s="38"/>
      <c r="E103" s="38"/>
      <c r="F103" s="38"/>
      <c r="G103" s="38"/>
      <c r="H103" s="38"/>
      <c r="I103" s="38"/>
      <c r="J103" s="38"/>
      <c r="K103" s="38"/>
    </row>
    <row r="104" spans="1:13" ht="18.75" customHeight="1">
      <c r="A104" s="8"/>
      <c r="B104" s="46">
        <v>0</v>
      </c>
      <c r="C104" s="46">
        <v>0</v>
      </c>
      <c r="D104" s="46">
        <v>0</v>
      </c>
      <c r="E104" s="46">
        <v>0</v>
      </c>
      <c r="F104" s="46">
        <v>0</v>
      </c>
      <c r="G104" s="46">
        <v>0</v>
      </c>
      <c r="H104" s="46">
        <v>0</v>
      </c>
      <c r="I104" s="46">
        <v>0</v>
      </c>
      <c r="J104" s="46">
        <v>0</v>
      </c>
      <c r="K104" s="46"/>
    </row>
    <row r="105" spans="1:13" ht="18.75" customHeight="1">
      <c r="A105" s="25" t="s">
        <v>78</v>
      </c>
      <c r="B105" s="18">
        <v>0</v>
      </c>
      <c r="C105" s="18">
        <v>0</v>
      </c>
      <c r="D105" s="18">
        <v>0</v>
      </c>
      <c r="E105" s="18">
        <v>0</v>
      </c>
      <c r="F105" s="18">
        <v>0</v>
      </c>
      <c r="G105" s="18">
        <v>0</v>
      </c>
      <c r="H105" s="18">
        <v>0</v>
      </c>
      <c r="I105" s="18">
        <v>0</v>
      </c>
      <c r="J105" s="18">
        <v>0</v>
      </c>
      <c r="K105" s="42">
        <f>SUM(K106:K123)</f>
        <v>12235423.780000003</v>
      </c>
    </row>
    <row r="106" spans="1:13" ht="18.75" customHeight="1">
      <c r="A106" s="26" t="s">
        <v>79</v>
      </c>
      <c r="B106" s="27">
        <v>138487.85</v>
      </c>
      <c r="C106" s="41">
        <v>0</v>
      </c>
      <c r="D106" s="41">
        <v>0</v>
      </c>
      <c r="E106" s="41">
        <v>0</v>
      </c>
      <c r="F106" s="41">
        <v>0</v>
      </c>
      <c r="G106" s="41">
        <v>0</v>
      </c>
      <c r="H106" s="41">
        <v>0</v>
      </c>
      <c r="I106" s="41">
        <v>0</v>
      </c>
      <c r="J106" s="41">
        <v>0</v>
      </c>
      <c r="K106" s="42">
        <f>SUM(B106:J106)</f>
        <v>138487.85</v>
      </c>
    </row>
    <row r="107" spans="1:13" ht="18.75" customHeight="1">
      <c r="A107" s="26" t="s">
        <v>80</v>
      </c>
      <c r="B107" s="27">
        <v>986319.89</v>
      </c>
      <c r="C107" s="41">
        <v>0</v>
      </c>
      <c r="D107" s="41">
        <v>0</v>
      </c>
      <c r="E107" s="41">
        <v>0</v>
      </c>
      <c r="F107" s="41">
        <v>0</v>
      </c>
      <c r="G107" s="41">
        <v>0</v>
      </c>
      <c r="H107" s="41">
        <v>0</v>
      </c>
      <c r="I107" s="41">
        <v>0</v>
      </c>
      <c r="J107" s="41">
        <v>0</v>
      </c>
      <c r="K107" s="42">
        <f t="shared" ref="K107:K123" si="22">SUM(B107:J107)</f>
        <v>986319.89</v>
      </c>
    </row>
    <row r="108" spans="1:13" ht="18.75" customHeight="1">
      <c r="A108" s="26" t="s">
        <v>81</v>
      </c>
      <c r="B108" s="41">
        <v>0</v>
      </c>
      <c r="C108" s="27">
        <f>+C97</f>
        <v>1829992.4200000002</v>
      </c>
      <c r="D108" s="41">
        <v>0</v>
      </c>
      <c r="E108" s="41">
        <v>0</v>
      </c>
      <c r="F108" s="41">
        <v>0</v>
      </c>
      <c r="G108" s="41">
        <v>0</v>
      </c>
      <c r="H108" s="41">
        <v>0</v>
      </c>
      <c r="I108" s="41">
        <v>0</v>
      </c>
      <c r="J108" s="41">
        <v>0</v>
      </c>
      <c r="K108" s="42">
        <f t="shared" si="22"/>
        <v>1829992.4200000002</v>
      </c>
    </row>
    <row r="109" spans="1:13" ht="18.75" customHeight="1">
      <c r="A109" s="26" t="s">
        <v>82</v>
      </c>
      <c r="B109" s="41">
        <v>0</v>
      </c>
      <c r="C109" s="41">
        <v>0</v>
      </c>
      <c r="D109" s="27">
        <f>+D97</f>
        <v>2118283.6399999997</v>
      </c>
      <c r="E109" s="41">
        <v>0</v>
      </c>
      <c r="F109" s="41">
        <v>0</v>
      </c>
      <c r="G109" s="41">
        <v>0</v>
      </c>
      <c r="H109" s="41">
        <v>0</v>
      </c>
      <c r="I109" s="41">
        <v>0</v>
      </c>
      <c r="J109" s="41">
        <v>0</v>
      </c>
      <c r="K109" s="42">
        <f t="shared" si="22"/>
        <v>2118283.6399999997</v>
      </c>
    </row>
    <row r="110" spans="1:13" ht="18.75" customHeight="1">
      <c r="A110" s="26" t="s">
        <v>102</v>
      </c>
      <c r="B110" s="41">
        <v>0</v>
      </c>
      <c r="C110" s="41">
        <v>0</v>
      </c>
      <c r="D110" s="41">
        <v>0</v>
      </c>
      <c r="E110" s="27">
        <f>+E97</f>
        <v>1105243.57</v>
      </c>
      <c r="F110" s="41">
        <v>0</v>
      </c>
      <c r="G110" s="41">
        <v>0</v>
      </c>
      <c r="H110" s="41">
        <v>0</v>
      </c>
      <c r="I110" s="41">
        <v>0</v>
      </c>
      <c r="J110" s="41">
        <v>0</v>
      </c>
      <c r="K110" s="42">
        <f t="shared" si="22"/>
        <v>1105243.57</v>
      </c>
    </row>
    <row r="111" spans="1:13" ht="18.75" customHeight="1">
      <c r="A111" s="26" t="s">
        <v>103</v>
      </c>
      <c r="B111" s="41">
        <v>0</v>
      </c>
      <c r="C111" s="41">
        <v>0</v>
      </c>
      <c r="D111" s="41">
        <v>0</v>
      </c>
      <c r="E111" s="41">
        <v>0</v>
      </c>
      <c r="F111" s="27">
        <v>195017.32</v>
      </c>
      <c r="G111" s="41">
        <v>0</v>
      </c>
      <c r="H111" s="41">
        <v>0</v>
      </c>
      <c r="I111" s="41">
        <v>0</v>
      </c>
      <c r="J111" s="41">
        <v>0</v>
      </c>
      <c r="K111" s="42">
        <f t="shared" si="22"/>
        <v>195017.32</v>
      </c>
    </row>
    <row r="112" spans="1:13" ht="18.75" customHeight="1">
      <c r="A112" s="26" t="s">
        <v>104</v>
      </c>
      <c r="B112" s="41">
        <v>0</v>
      </c>
      <c r="C112" s="41">
        <v>0</v>
      </c>
      <c r="D112" s="41">
        <v>0</v>
      </c>
      <c r="E112" s="41">
        <v>0</v>
      </c>
      <c r="F112" s="27">
        <v>271573.08</v>
      </c>
      <c r="G112" s="41">
        <v>0</v>
      </c>
      <c r="H112" s="41">
        <v>0</v>
      </c>
      <c r="I112" s="41">
        <v>0</v>
      </c>
      <c r="J112" s="41">
        <v>0</v>
      </c>
      <c r="K112" s="42">
        <f t="shared" si="22"/>
        <v>271573.08</v>
      </c>
    </row>
    <row r="113" spans="1:11" ht="18.75" customHeight="1">
      <c r="A113" s="26" t="s">
        <v>105</v>
      </c>
      <c r="B113" s="41">
        <v>0</v>
      </c>
      <c r="C113" s="41">
        <v>0</v>
      </c>
      <c r="D113" s="41">
        <v>0</v>
      </c>
      <c r="E113" s="41">
        <v>0</v>
      </c>
      <c r="F113" s="27">
        <v>411939.84000000003</v>
      </c>
      <c r="G113" s="41">
        <v>0</v>
      </c>
      <c r="H113" s="41">
        <v>0</v>
      </c>
      <c r="I113" s="41">
        <v>0</v>
      </c>
      <c r="J113" s="41">
        <v>0</v>
      </c>
      <c r="K113" s="42">
        <f t="shared" si="22"/>
        <v>411939.84000000003</v>
      </c>
    </row>
    <row r="114" spans="1:11" ht="18.75" customHeight="1">
      <c r="A114" s="26" t="s">
        <v>106</v>
      </c>
      <c r="B114" s="41">
        <v>0</v>
      </c>
      <c r="C114" s="41">
        <v>0</v>
      </c>
      <c r="D114" s="41">
        <v>0</v>
      </c>
      <c r="E114" s="41">
        <v>0</v>
      </c>
      <c r="F114" s="27">
        <v>712037.59</v>
      </c>
      <c r="G114" s="41">
        <v>0</v>
      </c>
      <c r="H114" s="41">
        <v>0</v>
      </c>
      <c r="I114" s="41">
        <v>0</v>
      </c>
      <c r="J114" s="41">
        <v>0</v>
      </c>
      <c r="K114" s="42">
        <f t="shared" si="22"/>
        <v>712037.59</v>
      </c>
    </row>
    <row r="115" spans="1:11" ht="18.75" customHeight="1">
      <c r="A115" s="26" t="s">
        <v>107</v>
      </c>
      <c r="B115" s="41">
        <v>0</v>
      </c>
      <c r="C115" s="41">
        <v>0</v>
      </c>
      <c r="D115" s="41">
        <v>0</v>
      </c>
      <c r="E115" s="41">
        <v>0</v>
      </c>
      <c r="F115" s="41">
        <v>0</v>
      </c>
      <c r="G115" s="27">
        <v>624318.1</v>
      </c>
      <c r="H115" s="41">
        <v>0</v>
      </c>
      <c r="I115" s="41">
        <v>0</v>
      </c>
      <c r="J115" s="41">
        <v>0</v>
      </c>
      <c r="K115" s="42">
        <f t="shared" si="22"/>
        <v>624318.1</v>
      </c>
    </row>
    <row r="116" spans="1:11" ht="18.75" customHeight="1">
      <c r="A116" s="26" t="s">
        <v>108</v>
      </c>
      <c r="B116" s="41">
        <v>0</v>
      </c>
      <c r="C116" s="41">
        <v>0</v>
      </c>
      <c r="D116" s="41">
        <v>0</v>
      </c>
      <c r="E116" s="41">
        <v>0</v>
      </c>
      <c r="F116" s="41">
        <v>0</v>
      </c>
      <c r="G116" s="27">
        <v>51682.63</v>
      </c>
      <c r="H116" s="41">
        <v>0</v>
      </c>
      <c r="I116" s="41">
        <v>0</v>
      </c>
      <c r="J116" s="41">
        <v>0</v>
      </c>
      <c r="K116" s="42">
        <f t="shared" si="22"/>
        <v>51682.63</v>
      </c>
    </row>
    <row r="117" spans="1:11" ht="18.75" customHeight="1">
      <c r="A117" s="26" t="s">
        <v>109</v>
      </c>
      <c r="B117" s="41">
        <v>0</v>
      </c>
      <c r="C117" s="41">
        <v>0</v>
      </c>
      <c r="D117" s="41">
        <v>0</v>
      </c>
      <c r="E117" s="41">
        <v>0</v>
      </c>
      <c r="F117" s="41">
        <v>0</v>
      </c>
      <c r="G117" s="27">
        <v>358810.57</v>
      </c>
      <c r="H117" s="41">
        <v>0</v>
      </c>
      <c r="I117" s="41">
        <v>0</v>
      </c>
      <c r="J117" s="41">
        <v>0</v>
      </c>
      <c r="K117" s="42">
        <f t="shared" si="22"/>
        <v>358810.57</v>
      </c>
    </row>
    <row r="118" spans="1:11" ht="18.75" customHeight="1">
      <c r="A118" s="26" t="s">
        <v>110</v>
      </c>
      <c r="B118" s="41">
        <v>0</v>
      </c>
      <c r="C118" s="41">
        <v>0</v>
      </c>
      <c r="D118" s="41">
        <v>0</v>
      </c>
      <c r="E118" s="41">
        <v>0</v>
      </c>
      <c r="F118" s="41">
        <v>0</v>
      </c>
      <c r="G118" s="27">
        <v>322982.71000000002</v>
      </c>
      <c r="H118" s="41">
        <v>0</v>
      </c>
      <c r="I118" s="41">
        <v>0</v>
      </c>
      <c r="J118" s="41">
        <v>0</v>
      </c>
      <c r="K118" s="42">
        <f t="shared" si="22"/>
        <v>322982.71000000002</v>
      </c>
    </row>
    <row r="119" spans="1:11" ht="18.75" customHeight="1">
      <c r="A119" s="26" t="s">
        <v>111</v>
      </c>
      <c r="B119" s="41">
        <v>0</v>
      </c>
      <c r="C119" s="41">
        <v>0</v>
      </c>
      <c r="D119" s="41">
        <v>0</v>
      </c>
      <c r="E119" s="41">
        <v>0</v>
      </c>
      <c r="F119" s="41">
        <v>0</v>
      </c>
      <c r="G119" s="27">
        <v>837205.81</v>
      </c>
      <c r="H119" s="41">
        <v>0</v>
      </c>
      <c r="I119" s="41">
        <v>0</v>
      </c>
      <c r="J119" s="41">
        <v>0</v>
      </c>
      <c r="K119" s="42">
        <f t="shared" si="22"/>
        <v>837205.81</v>
      </c>
    </row>
    <row r="120" spans="1:11" ht="18.75" customHeight="1">
      <c r="A120" s="26" t="s">
        <v>112</v>
      </c>
      <c r="B120" s="41">
        <v>0</v>
      </c>
      <c r="C120" s="41">
        <v>0</v>
      </c>
      <c r="D120" s="41">
        <v>0</v>
      </c>
      <c r="E120" s="41">
        <v>0</v>
      </c>
      <c r="F120" s="41">
        <v>0</v>
      </c>
      <c r="G120" s="41">
        <v>0</v>
      </c>
      <c r="H120" s="27">
        <v>426826.05</v>
      </c>
      <c r="I120" s="41">
        <v>0</v>
      </c>
      <c r="J120" s="41">
        <v>0</v>
      </c>
      <c r="K120" s="42">
        <f t="shared" si="22"/>
        <v>426826.05</v>
      </c>
    </row>
    <row r="121" spans="1:11" ht="18.75" customHeight="1">
      <c r="A121" s="26" t="s">
        <v>113</v>
      </c>
      <c r="B121" s="41">
        <v>0</v>
      </c>
      <c r="C121" s="41">
        <v>0</v>
      </c>
      <c r="D121" s="41">
        <v>0</v>
      </c>
      <c r="E121" s="41">
        <v>0</v>
      </c>
      <c r="F121" s="41">
        <v>0</v>
      </c>
      <c r="G121" s="41">
        <v>0</v>
      </c>
      <c r="H121" s="27">
        <v>737175.42</v>
      </c>
      <c r="I121" s="41">
        <v>0</v>
      </c>
      <c r="J121" s="41">
        <v>0</v>
      </c>
      <c r="K121" s="42">
        <f t="shared" si="22"/>
        <v>737175.42</v>
      </c>
    </row>
    <row r="122" spans="1:11" ht="18.75" customHeight="1">
      <c r="A122" s="26" t="s">
        <v>114</v>
      </c>
      <c r="B122" s="41">
        <v>0</v>
      </c>
      <c r="C122" s="41">
        <v>0</v>
      </c>
      <c r="D122" s="41">
        <v>0</v>
      </c>
      <c r="E122" s="41">
        <v>0</v>
      </c>
      <c r="F122" s="41">
        <v>0</v>
      </c>
      <c r="G122" s="41">
        <v>0</v>
      </c>
      <c r="H122" s="41">
        <v>0</v>
      </c>
      <c r="I122" s="27">
        <v>435869.43</v>
      </c>
      <c r="J122" s="41">
        <v>0</v>
      </c>
      <c r="K122" s="42">
        <f t="shared" si="22"/>
        <v>435869.43</v>
      </c>
    </row>
    <row r="123" spans="1:11" ht="18.75" customHeight="1">
      <c r="A123" s="28" t="s">
        <v>115</v>
      </c>
      <c r="B123" s="43">
        <v>0</v>
      </c>
      <c r="C123" s="43">
        <v>0</v>
      </c>
      <c r="D123" s="43">
        <v>0</v>
      </c>
      <c r="E123" s="43">
        <v>0</v>
      </c>
      <c r="F123" s="43">
        <v>0</v>
      </c>
      <c r="G123" s="43">
        <v>0</v>
      </c>
      <c r="H123" s="43">
        <v>0</v>
      </c>
      <c r="I123" s="43">
        <v>0</v>
      </c>
      <c r="J123" s="44">
        <v>671657.86</v>
      </c>
      <c r="K123" s="45">
        <f t="shared" si="22"/>
        <v>671657.86</v>
      </c>
    </row>
    <row r="124" spans="1:11" ht="18.75" customHeight="1">
      <c r="A124" s="40"/>
      <c r="B124" s="51">
        <v>0</v>
      </c>
      <c r="C124" s="51">
        <v>0</v>
      </c>
      <c r="D124" s="51">
        <v>0</v>
      </c>
      <c r="E124" s="51">
        <v>0</v>
      </c>
      <c r="F124" s="51">
        <v>0</v>
      </c>
      <c r="G124" s="51">
        <v>0</v>
      </c>
      <c r="H124" s="51">
        <v>0</v>
      </c>
      <c r="I124" s="51">
        <v>0</v>
      </c>
      <c r="J124" s="51">
        <f>J97-J123</f>
        <v>0</v>
      </c>
      <c r="K124" s="52"/>
    </row>
    <row r="125" spans="1:11" ht="18.75" customHeight="1">
      <c r="A125" s="56"/>
    </row>
    <row r="126" spans="1:11" ht="18.75" customHeight="1">
      <c r="A126" s="40"/>
    </row>
    <row r="127" spans="1:11" ht="18.75" customHeight="1">
      <c r="A127" s="40"/>
    </row>
    <row r="128" spans="1:11" ht="15.75">
      <c r="A128" s="39"/>
    </row>
  </sheetData>
  <mergeCells count="7">
    <mergeCell ref="A1:K1"/>
    <mergeCell ref="A2:K2"/>
    <mergeCell ref="A4:A6"/>
    <mergeCell ref="K4:K6"/>
    <mergeCell ref="B4:J4"/>
    <mergeCell ref="I5:I6"/>
    <mergeCell ref="J5:J6"/>
  </mergeCells>
  <pageMargins left="0.6692913385826772" right="0.78740157480314965" top="0.47244094488188981" bottom="0.31496062992125984" header="0.23622047244094491" footer="0.11811023622047245"/>
  <pageSetup paperSize="9" scale="50" fitToHeight="2" orientation="landscape" r:id="rId1"/>
  <headerFooter scaleWithDoc="0" alignWithMargins="0"/>
  <rowBreaks count="1" manualBreakCount="1">
    <brk id="58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DETALHAMENTO CONCESSÃO</vt:lpstr>
      <vt:lpstr>'DETALHAMENTO CONCESSÃO'!Area_de_impressao</vt:lpstr>
      <vt:lpstr>'DETALHAMENTO CONCESSÃO'!Titulos_de_impressao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s1212230</dc:creator>
  <cp:lastModifiedBy>s1214616</cp:lastModifiedBy>
  <cp:lastPrinted>2013-08-15T19:48:12Z</cp:lastPrinted>
  <dcterms:created xsi:type="dcterms:W3CDTF">2012-11-28T17:54:39Z</dcterms:created>
  <dcterms:modified xsi:type="dcterms:W3CDTF">2014-05-23T17:05:26Z</dcterms:modified>
</cp:coreProperties>
</file>