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100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K20" s="1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106"/>
  <c r="K107"/>
  <c r="K111"/>
  <c r="K112"/>
  <c r="K113"/>
  <c r="K114"/>
  <c r="K115"/>
  <c r="K116"/>
  <c r="K117"/>
  <c r="K118"/>
  <c r="K119"/>
  <c r="K120"/>
  <c r="K121"/>
  <c r="K122"/>
  <c r="K123"/>
  <c r="K99" l="1"/>
  <c r="J60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<sst xmlns="http://schemas.openxmlformats.org/spreadsheetml/2006/main" count="127" uniqueCount="127">
  <si>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</si>
  <si>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</si>
  <si>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</si>
  <si>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</si>
  <si>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</si>
  <si>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</si>
  <si>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</si>
  <si>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</si>
  <si>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</si>
  <si>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</si>
  <si>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</si>
  <si>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</si>
  <si>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</si>
  <si>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</si>
  <si>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</si>
  <si>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</si>
  <si>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</si>
  <si>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</si>
  <si>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</si>
  <si>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</si>
  <si>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</si>
  <si>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</si>
  <si>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</si>
  <si>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</si>
  <si>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</si>
  <si>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</si>
  <si>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</si>
  <si>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</si>
  <si>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</si>
  <si>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</si>
  <si>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</si>
  <si>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</si>
  <si>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</si>
  <si>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</si>
  <si>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</si>
  <si>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</si>
  <si>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</si>
  <si>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</si>
  <si>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</si>
  <si>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</si>
  <si>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</si>
  <si>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</si>
  <si>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</si>
  <si>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</si>
  <si>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</si>
  <si>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</si>
  <si>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</si>
  <si>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</si>
  <si>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</si>
  <si>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</si>
  <si>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</si>
  <si>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</si>
  <si>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</si>
  <si>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</si>
  <si>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</si>
  <si>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</si>
  <si>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</si>
  <si>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</si>
  <si>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</si>
  <si>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</si>
  <si>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</si>
  <si>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</si>
  <si>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</si>
  <si>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</si>
  <si>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</si>
  <si>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</si>
  <si>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</si>
  <si>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</si>
  <si>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</si>
  <si>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</si>
  <si>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</si>
  <si>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</si>
  <si>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</si>
  <si>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</si>
  <si>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</si>
  <si>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</si>
  <si>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</si>
  <si>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</si>
  <si>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</si>
  <si>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</si>
  <si>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</si>
  <si>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</si>
  <si>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</si>
  <si>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</si>
  <si>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</si>
  <si>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</si>
  <si>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</si>
  <si>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</si>
  <si>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</si>
  <si>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</si>
  <si>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</si>
  <si>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</si>
  <si>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</si>
  <si>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</si>
  <si>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</si>
  <si>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</si>
  <si>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</si>
  <si>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</si>
  <si>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</si>
  <si>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</si>
  <si>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</si>
  <si>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</si>
  <si>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</si>
  <si>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</si>
  <si>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</si>
  <si>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</si>
  <si>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</si>
  <si>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</si>
  <si>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</si>
  <si>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</si>
  <si>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</si>
  <si>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</si>
  <si>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</si>
  <si>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</si>
  <si>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</si>
  <si>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</si>
  <si>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</si>
  <si>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</si>
  <si>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</si>
  <si>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</si>
  <si>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</si>
  <si>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</si>
  <si>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</si>
  <si>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</si>
  <si>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</si>
  <si>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</si>
  <si>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17/05/14 - VENCIMENTO 23/05/14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</si>
</sst>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3" width="15.6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328893</v>
      </c>
      <c r="C7" s="9">
        <f t="shared" si="0"/>
        <v>443490</v>
      </c>
      <c r="D7" s="9">
        <f t="shared" si="0"/>
        <v>492560</v>
      </c>
      <c r="E7" s="9">
        <f t="shared" si="0"/>
        <v>280914</v>
      </c>
      <c r="F7" s="9">
        <f t="shared" si="0"/>
        <v>448145</v>
      </c>
      <c r="G7" s="9">
        <f t="shared" si="0"/>
        <v>670959</v>
      </c>
      <c r="H7" s="9">
        <f t="shared" si="0"/>
        <v>278149</v>
      </c>
      <c r="I7" s="9">
        <f t="shared" si="0"/>
        <v>56494</v>
      </c>
      <c r="J7" s="9">
        <f t="shared" si="0"/>
        <v>179005</v>
      </c>
      <c r="K7" s="9">
        <f t="shared" si="0"/>
        <v>3178609</v>
      </c>
      <c r="L7" s="53"/>
    </row>
    <row r="8" spans="1:13" ht="17.25" customHeight="1">
      <c r="A8" s="10" t="s">
        <v>125</v>
      </c>
      <c r="B8" s="11">
        <f>B9+B12+B16</f>
        <v>196948</v>
      </c>
      <c r="C8" s="11">
        <f t="shared" ref="C8:J8" si="1">C9+C12+C16</f>
        <v>273842</v>
      </c>
      <c r="D8" s="11">
        <f t="shared" si="1"/>
        <v>286964</v>
      </c>
      <c r="E8" s="11">
        <f t="shared" si="1"/>
        <v>170341</v>
      </c>
      <c r="F8" s="11">
        <f t="shared" si="1"/>
        <v>249310</v>
      </c>
      <c r="G8" s="11">
        <f t="shared" si="1"/>
        <v>363850</v>
      </c>
      <c r="H8" s="11">
        <f t="shared" si="1"/>
        <v>174072</v>
      </c>
      <c r="I8" s="11">
        <f t="shared" si="1"/>
        <v>30853</v>
      </c>
      <c r="J8" s="11">
        <f t="shared" si="1"/>
        <v>102418</v>
      </c>
      <c r="K8" s="11">
        <f>SUM(B8:J8)</f>
        <v>1848598</v>
      </c>
    </row>
    <row r="9" spans="1:13" ht="17.25" customHeight="1">
      <c r="A9" s="15" t="s">
        <v>17</v>
      </c>
      <c r="B9" s="13">
        <f>+B10+B11</f>
        <v>35619</v>
      </c>
      <c r="C9" s="13">
        <f t="shared" ref="C9:J9" si="2">+C10+C11</f>
        <v>52559</v>
      </c>
      <c r="D9" s="13">
        <f t="shared" si="2"/>
        <v>49856</v>
      </c>
      <c r="E9" s="13">
        <f t="shared" si="2"/>
        <v>30604</v>
      </c>
      <c r="F9" s="13">
        <f t="shared" si="2"/>
        <v>36677</v>
      </c>
      <c r="G9" s="13">
        <f t="shared" si="2"/>
        <v>40954</v>
      </c>
      <c r="H9" s="13">
        <f t="shared" si="2"/>
        <v>35828</v>
      </c>
      <c r="I9" s="13">
        <f t="shared" si="2"/>
        <v>6945</v>
      </c>
      <c r="J9" s="13">
        <f t="shared" si="2"/>
        <v>15636</v>
      </c>
      <c r="K9" s="11">
        <f>SUM(B9:J9)</f>
        <v>304678</v>
      </c>
    </row>
    <row r="10" spans="1:13" ht="17.25" customHeight="1">
      <c r="A10" s="30" t="s">
        <v>18</v>
      </c>
      <c r="B10" s="13">
        <v>35619</v>
      </c>
      <c r="C10" s="13">
        <v>52559</v>
      </c>
      <c r="D10" s="13">
        <v>49856</v>
      </c>
      <c r="E10" s="13">
        <v>30604</v>
      </c>
      <c r="F10" s="13">
        <v>36677</v>
      </c>
      <c r="G10" s="13">
        <v>40954</v>
      </c>
      <c r="H10" s="13">
        <v>35828</v>
      </c>
      <c r="I10" s="13">
        <v>6945</v>
      </c>
      <c r="J10" s="13">
        <v>15636</v>
      </c>
      <c r="K10" s="11">
        <f>SUM(B10:J10)</f>
        <v>304678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156732</v>
      </c>
      <c r="C12" s="17">
        <f t="shared" si="3"/>
        <v>214986</v>
      </c>
      <c r="D12" s="17">
        <f t="shared" si="3"/>
        <v>230996</v>
      </c>
      <c r="E12" s="17">
        <f t="shared" si="3"/>
        <v>136091</v>
      </c>
      <c r="F12" s="17">
        <f t="shared" si="3"/>
        <v>207116</v>
      </c>
      <c r="G12" s="17">
        <f t="shared" si="3"/>
        <v>314921</v>
      </c>
      <c r="H12" s="17">
        <f t="shared" si="3"/>
        <v>134895</v>
      </c>
      <c r="I12" s="17">
        <f t="shared" si="3"/>
        <v>23165</v>
      </c>
      <c r="J12" s="17">
        <f t="shared" si="3"/>
        <v>84478</v>
      </c>
      <c r="K12" s="11">
        <f t="shared" ref="K12:K27" si="4">SUM(B12:J12)</f>
        <v>1503380</v>
      </c>
    </row>
    <row r="13" spans="1:13" ht="17.25" customHeight="1">
      <c r="A13" s="14" t="s">
        <v>20</v>
      </c>
      <c r="B13" s="13">
        <v>72605</v>
      </c>
      <c r="C13" s="13">
        <v>107039</v>
      </c>
      <c r="D13" s="13">
        <v>116350</v>
      </c>
      <c r="E13" s="13">
        <v>68236</v>
      </c>
      <c r="F13" s="13">
        <v>99786</v>
      </c>
      <c r="G13" s="13">
        <v>143877</v>
      </c>
      <c r="H13" s="13">
        <v>60813</v>
      </c>
      <c r="I13" s="13">
        <v>12482</v>
      </c>
      <c r="J13" s="13">
        <v>42138</v>
      </c>
      <c r="K13" s="11">
        <f t="shared" si="4"/>
        <v>723326</v>
      </c>
      <c r="L13" s="53"/>
      <c r="M13" s="54"/>
    </row>
    <row r="14" spans="1:13" ht="17.25" customHeight="1">
      <c r="A14" s="14" t="s">
        <v>21</v>
      </c>
      <c r="B14" s="13">
        <v>70053</v>
      </c>
      <c r="C14" s="13">
        <v>87684</v>
      </c>
      <c r="D14" s="13">
        <v>94101</v>
      </c>
      <c r="E14" s="13">
        <v>56631</v>
      </c>
      <c r="F14" s="13">
        <v>90140</v>
      </c>
      <c r="G14" s="13">
        <v>149255</v>
      </c>
      <c r="H14" s="13">
        <v>61799</v>
      </c>
      <c r="I14" s="13">
        <v>8419</v>
      </c>
      <c r="J14" s="13">
        <v>34726</v>
      </c>
      <c r="K14" s="11">
        <f t="shared" si="4"/>
        <v>652808</v>
      </c>
      <c r="L14" s="53"/>
    </row>
    <row r="15" spans="1:13" ht="17.25" customHeight="1">
      <c r="A15" s="14" t="s">
        <v>22</v>
      </c>
      <c r="B15" s="13">
        <v>14074</v>
      </c>
      <c r="C15" s="13">
        <v>20263</v>
      </c>
      <c r="D15" s="13">
        <v>20545</v>
      </c>
      <c r="E15" s="13">
        <v>11224</v>
      </c>
      <c r="F15" s="13">
        <v>17190</v>
      </c>
      <c r="G15" s="13">
        <v>21789</v>
      </c>
      <c r="H15" s="13">
        <v>12283</v>
      </c>
      <c r="I15" s="13">
        <v>2264</v>
      </c>
      <c r="J15" s="13">
        <v>7614</v>
      </c>
      <c r="K15" s="11">
        <f t="shared" si="4"/>
        <v>127246</v>
      </c>
    </row>
    <row r="16" spans="1:13" ht="17.25" customHeight="1">
      <c r="A16" s="15" t="s">
        <v>121</v>
      </c>
      <c r="B16" s="13">
        <f>B17+B18+B19</f>
        <v>4597</v>
      </c>
      <c r="C16" s="13">
        <f t="shared" ref="C16:J16" si="5">C17+C18+C19</f>
        <v>6297</v>
      </c>
      <c r="D16" s="13">
        <f t="shared" si="5"/>
        <v>6112</v>
      </c>
      <c r="E16" s="13">
        <f t="shared" si="5"/>
        <v>3646</v>
      </c>
      <c r="F16" s="13">
        <f t="shared" si="5"/>
        <v>5517</v>
      </c>
      <c r="G16" s="13">
        <f t="shared" si="5"/>
        <v>7975</v>
      </c>
      <c r="H16" s="13">
        <f t="shared" si="5"/>
        <v>3349</v>
      </c>
      <c r="I16" s="13">
        <f t="shared" si="5"/>
        <v>743</v>
      </c>
      <c r="J16" s="13">
        <f t="shared" si="5"/>
        <v>2304</v>
      </c>
      <c r="K16" s="11">
        <f t="shared" si="4"/>
        <v>40540</v>
      </c>
    </row>
    <row r="17" spans="1:12" ht="17.25" customHeight="1">
      <c r="A17" s="14" t="s">
        <v>122</v>
      </c>
      <c r="B17" s="13">
        <v>1975</v>
      </c>
      <c r="C17" s="13">
        <v>2774</v>
      </c>
      <c r="D17" s="13">
        <v>2701</v>
      </c>
      <c r="E17" s="13">
        <v>1722</v>
      </c>
      <c r="F17" s="13">
        <v>2638</v>
      </c>
      <c r="G17" s="13">
        <v>3902</v>
      </c>
      <c r="H17" s="13">
        <v>1649</v>
      </c>
      <c r="I17" s="13">
        <v>353</v>
      </c>
      <c r="J17" s="13">
        <v>994</v>
      </c>
      <c r="K17" s="11">
        <f t="shared" si="4"/>
        <v>18708</v>
      </c>
    </row>
    <row r="18" spans="1:12" ht="17.25" customHeight="1">
      <c r="A18" s="14" t="s">
        <v>123</v>
      </c>
      <c r="B18" s="13">
        <v>101</v>
      </c>
      <c r="C18" s="13">
        <v>175</v>
      </c>
      <c r="D18" s="13">
        <v>192</v>
      </c>
      <c r="E18" s="13">
        <v>139</v>
      </c>
      <c r="F18" s="13">
        <v>180</v>
      </c>
      <c r="G18" s="13">
        <v>329</v>
      </c>
      <c r="H18" s="13">
        <v>139</v>
      </c>
      <c r="I18" s="13">
        <v>14</v>
      </c>
      <c r="J18" s="13">
        <v>68</v>
      </c>
      <c r="K18" s="11">
        <f t="shared" si="4"/>
        <v>1337</v>
      </c>
    </row>
    <row r="19" spans="1:12" ht="17.25" customHeight="1">
      <c r="A19" s="14" t="s">
        <v>124</v>
      </c>
      <c r="B19" s="13">
        <v>2521</v>
      </c>
      <c r="C19" s="13">
        <v>3348</v>
      </c>
      <c r="D19" s="13">
        <v>3219</v>
      </c>
      <c r="E19" s="13">
        <v>1785</v>
      </c>
      <c r="F19" s="13">
        <v>2699</v>
      </c>
      <c r="G19" s="13">
        <v>3744</v>
      </c>
      <c r="H19" s="13">
        <v>1561</v>
      </c>
      <c r="I19" s="13">
        <v>376</v>
      </c>
      <c r="J19" s="13">
        <v>1242</v>
      </c>
      <c r="K19" s="11">
        <f t="shared" si="4"/>
        <v>20495</v>
      </c>
    </row>
    <row r="20" spans="1:12" ht="17.25" customHeight="1">
      <c r="A20" s="16" t="s">
        <v>23</v>
      </c>
      <c r="B20" s="11">
        <f>+B21+B22+B23</f>
        <v>105577</v>
      </c>
      <c r="C20" s="11">
        <f t="shared" ref="C20:J20" si="6">+C21+C22+C23</f>
        <v>128663</v>
      </c>
      <c r="D20" s="11">
        <f t="shared" si="6"/>
        <v>154713</v>
      </c>
      <c r="E20" s="11">
        <f t="shared" si="6"/>
        <v>83982</v>
      </c>
      <c r="F20" s="11">
        <f t="shared" si="6"/>
        <v>161878</v>
      </c>
      <c r="G20" s="11">
        <f t="shared" si="6"/>
        <v>269232</v>
      </c>
      <c r="H20" s="11">
        <f t="shared" si="6"/>
        <v>83189</v>
      </c>
      <c r="I20" s="11">
        <f t="shared" si="6"/>
        <v>18239</v>
      </c>
      <c r="J20" s="11">
        <f t="shared" si="6"/>
        <v>54564</v>
      </c>
      <c r="K20" s="11">
        <f t="shared" si="4"/>
        <v>1060037</v>
      </c>
    </row>
    <row r="21" spans="1:12" ht="17.25" customHeight="1">
      <c r="A21" s="12" t="s">
        <v>24</v>
      </c>
      <c r="B21" s="13">
        <v>54329</v>
      </c>
      <c r="C21" s="13">
        <v>72319</v>
      </c>
      <c r="D21" s="13">
        <v>86400</v>
      </c>
      <c r="E21" s="13">
        <v>47242</v>
      </c>
      <c r="F21" s="13">
        <v>85711</v>
      </c>
      <c r="G21" s="13">
        <v>131213</v>
      </c>
      <c r="H21" s="13">
        <v>43804</v>
      </c>
      <c r="I21" s="13">
        <v>10947</v>
      </c>
      <c r="J21" s="13">
        <v>29389</v>
      </c>
      <c r="K21" s="11">
        <f t="shared" si="4"/>
        <v>561354</v>
      </c>
      <c r="L21" s="53"/>
    </row>
    <row r="22" spans="1:12" ht="17.25" customHeight="1">
      <c r="A22" s="12" t="s">
        <v>25</v>
      </c>
      <c r="B22" s="13">
        <v>43009</v>
      </c>
      <c r="C22" s="13">
        <v>46316</v>
      </c>
      <c r="D22" s="13">
        <v>56825</v>
      </c>
      <c r="E22" s="13">
        <v>31168</v>
      </c>
      <c r="F22" s="13">
        <v>65006</v>
      </c>
      <c r="G22" s="13">
        <v>121352</v>
      </c>
      <c r="H22" s="13">
        <v>33761</v>
      </c>
      <c r="I22" s="13">
        <v>5912</v>
      </c>
      <c r="J22" s="13">
        <v>20847</v>
      </c>
      <c r="K22" s="11">
        <f t="shared" si="4"/>
        <v>424196</v>
      </c>
      <c r="L22" s="53"/>
    </row>
    <row r="23" spans="1:12" ht="17.25" customHeight="1">
      <c r="A23" s="12" t="s">
        <v>26</v>
      </c>
      <c r="B23" s="13">
        <v>8239</v>
      </c>
      <c r="C23" s="13">
        <v>10028</v>
      </c>
      <c r="D23" s="13">
        <v>11488</v>
      </c>
      <c r="E23" s="13">
        <v>5572</v>
      </c>
      <c r="F23" s="13">
        <v>11161</v>
      </c>
      <c r="G23" s="13">
        <v>16667</v>
      </c>
      <c r="H23" s="13">
        <v>5624</v>
      </c>
      <c r="I23" s="13">
        <v>1380</v>
      </c>
      <c r="J23" s="13">
        <v>4328</v>
      </c>
      <c r="K23" s="11">
        <f t="shared" si="4"/>
        <v>74487</v>
      </c>
    </row>
    <row r="24" spans="1:12" ht="17.25" customHeight="1">
      <c r="A24" s="16" t="s">
        <v>27</v>
      </c>
      <c r="B24" s="13">
        <v>26368</v>
      </c>
      <c r="C24" s="13">
        <v>40985</v>
      </c>
      <c r="D24" s="13">
        <v>50883</v>
      </c>
      <c r="E24" s="13">
        <v>26591</v>
      </c>
      <c r="F24" s="13">
        <v>36957</v>
      </c>
      <c r="G24" s="13">
        <v>37877</v>
      </c>
      <c r="H24" s="13">
        <v>17259</v>
      </c>
      <c r="I24" s="13">
        <v>7402</v>
      </c>
      <c r="J24" s="13">
        <v>22023</v>
      </c>
      <c r="K24" s="11">
        <f t="shared" si="4"/>
        <v>266345</v>
      </c>
    </row>
    <row r="25" spans="1:12" ht="17.25" customHeight="1">
      <c r="A25" s="12" t="s">
        <v>28</v>
      </c>
      <c r="B25" s="13">
        <v>16876</v>
      </c>
      <c r="C25" s="13">
        <v>26230</v>
      </c>
      <c r="D25" s="13">
        <v>32565</v>
      </c>
      <c r="E25" s="13">
        <v>17018</v>
      </c>
      <c r="F25" s="13">
        <v>23652</v>
      </c>
      <c r="G25" s="13">
        <v>24241</v>
      </c>
      <c r="H25" s="13">
        <v>11046</v>
      </c>
      <c r="I25" s="13">
        <v>4737</v>
      </c>
      <c r="J25" s="13">
        <v>14095</v>
      </c>
      <c r="K25" s="11">
        <f t="shared" si="4"/>
        <v>170460</v>
      </c>
      <c r="L25" s="53"/>
    </row>
    <row r="26" spans="1:12" ht="17.25" customHeight="1">
      <c r="A26" s="12" t="s">
        <v>29</v>
      </c>
      <c r="B26" s="13">
        <v>9492</v>
      </c>
      <c r="C26" s="13">
        <v>14755</v>
      </c>
      <c r="D26" s="13">
        <v>18318</v>
      </c>
      <c r="E26" s="13">
        <v>9573</v>
      </c>
      <c r="F26" s="13">
        <v>13305</v>
      </c>
      <c r="G26" s="13">
        <v>13636</v>
      </c>
      <c r="H26" s="13">
        <v>6213</v>
      </c>
      <c r="I26" s="13">
        <v>2665</v>
      </c>
      <c r="J26" s="13">
        <v>7928</v>
      </c>
      <c r="K26" s="11">
        <f t="shared" si="4"/>
        <v>95885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3629</v>
      </c>
      <c r="I27" s="11">
        <v>0</v>
      </c>
      <c r="J27" s="11">
        <v>0</v>
      </c>
      <c r="K27" s="11">
        <f t="shared" si="4"/>
        <v>3629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17523.43</v>
      </c>
      <c r="I35" s="19">
        <v>0</v>
      </c>
      <c r="J35" s="19">
        <v>0</v>
      </c>
      <c r="K35" s="23">
        <f>SUM(B35:J35)</f>
        <v>17523.43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762897.5</v>
      </c>
      <c r="C47" s="22">
        <f t="shared" ref="C47:H47" si="9">+C48+C56</f>
        <v>1170074.4000000001</v>
      </c>
      <c r="D47" s="22">
        <f t="shared" si="9"/>
        <v>1470958.82</v>
      </c>
      <c r="E47" s="22">
        <f t="shared" si="9"/>
        <v>716792.08</v>
      </c>
      <c r="F47" s="22">
        <f t="shared" si="9"/>
        <v>1098525.8299999998</v>
      </c>
      <c r="G47" s="22">
        <f t="shared" si="9"/>
        <v>1416282.13</v>
      </c>
      <c r="H47" s="22">
        <f t="shared" si="9"/>
        <v>694576.08000000007</v>
      </c>
      <c r="I47" s="22">
        <f>+I48+I56</f>
        <v>238150.46</v>
      </c>
      <c r="J47" s="22">
        <f>+J48+J56</f>
        <v>459790.26</v>
      </c>
      <c r="K47" s="22">
        <f>SUM(B47:J47)</f>
        <v>8028047.5599999996</v>
      </c>
    </row>
    <row r="48" spans="1:11" ht="17.25" customHeight="1">
      <c r="A48" s="16" t="s">
        <v>48</v>
      </c>
      <c r="B48" s="23">
        <f>SUM(B49:B55)</f>
        <v>746883.11</v>
      </c>
      <c r="C48" s="23">
        <f t="shared" ref="C48:H48" si="10">SUM(C49:C55)</f>
        <v>1148703.1000000001</v>
      </c>
      <c r="D48" s="23">
        <f t="shared" si="10"/>
        <v>1449407.06</v>
      </c>
      <c r="E48" s="23">
        <f t="shared" si="10"/>
        <v>696666.72</v>
      </c>
      <c r="F48" s="23">
        <f t="shared" si="10"/>
        <v>1078953.8999999999</v>
      </c>
      <c r="G48" s="23">
        <f t="shared" si="10"/>
        <v>1389623.18</v>
      </c>
      <c r="H48" s="23">
        <f t="shared" si="10"/>
        <v>678071.68</v>
      </c>
      <c r="I48" s="23">
        <f>SUM(I49:I55)</f>
        <v>238150.46</v>
      </c>
      <c r="J48" s="23">
        <f>SUM(J49:J55)</f>
        <v>447423</v>
      </c>
      <c r="K48" s="23">
        <f t="shared" ref="K48:K56" si="11">SUM(B48:J48)</f>
        <v>7873882.21</v>
      </c>
    </row>
    <row r="49" spans="1:11" ht="17.25" customHeight="1">
      <c r="A49" s="35" t="s">
        <v>49</v>
      </c>
      <c r="B49" s="23">
        <f t="shared" ref="B49:H49" si="12">ROUND(B30*B7,2)</f>
        <v>746883.11</v>
      </c>
      <c r="C49" s="23">
        <f t="shared" si="12"/>
        <v>1146155.56</v>
      </c>
      <c r="D49" s="23">
        <f t="shared" si="12"/>
        <v>1449407.06</v>
      </c>
      <c r="E49" s="23">
        <f t="shared" si="12"/>
        <v>696666.72</v>
      </c>
      <c r="F49" s="23">
        <f t="shared" si="12"/>
        <v>1078953.8999999999</v>
      </c>
      <c r="G49" s="23">
        <f t="shared" si="12"/>
        <v>1389623.18</v>
      </c>
      <c r="H49" s="23">
        <f t="shared" si="12"/>
        <v>660548.25</v>
      </c>
      <c r="I49" s="23">
        <f>ROUND(I30*I7,2)</f>
        <v>238150.46</v>
      </c>
      <c r="J49" s="23">
        <f>ROUND(J30*J7,2)</f>
        <v>447423</v>
      </c>
      <c r="K49" s="23">
        <f t="shared" si="11"/>
        <v>7853811.2399999993</v>
      </c>
    </row>
    <row r="50" spans="1:11" ht="17.25" customHeight="1">
      <c r="A50" s="35" t="s">
        <v>50</v>
      </c>
      <c r="B50" s="19">
        <v>0</v>
      </c>
      <c r="C50" s="23">
        <f>ROUND(C31*C7,2)</f>
        <v>2547.54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2547.54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17523.43</v>
      </c>
      <c r="I53" s="32">
        <f>+I35</f>
        <v>0</v>
      </c>
      <c r="J53" s="32">
        <f>+J35</f>
        <v>0</v>
      </c>
      <c r="K53" s="23">
        <f t="shared" si="11"/>
        <v>17523.43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-106857</v>
      </c>
      <c r="C60" s="36">
        <f t="shared" si="13"/>
        <v>-157872.4</v>
      </c>
      <c r="D60" s="36">
        <f t="shared" si="13"/>
        <v>-150660.1</v>
      </c>
      <c r="E60" s="36">
        <f t="shared" si="13"/>
        <v>-98674.17</v>
      </c>
      <c r="F60" s="36">
        <f t="shared" si="13"/>
        <v>-110411.65</v>
      </c>
      <c r="G60" s="36">
        <f t="shared" si="13"/>
        <v>-122886.35</v>
      </c>
      <c r="H60" s="36">
        <f t="shared" si="13"/>
        <v>-107484</v>
      </c>
      <c r="I60" s="36">
        <f t="shared" si="13"/>
        <v>-25625.53</v>
      </c>
      <c r="J60" s="36">
        <f t="shared" si="13"/>
        <v>-55138.25</v>
      </c>
      <c r="K60" s="36">
        <f>SUM(B60:J60)</f>
        <v>-935609.45</v>
      </c>
    </row>
    <row r="61" spans="1:11" ht="18.75" customHeight="1">
      <c r="A61" s="16" t="s">
        <v>83</v>
      </c>
      <c r="B61" s="36">
        <f t="shared" ref="B61:J61" si="14">B62+B63+B64+B65+B66+B67</f>
        <v>-106857</v>
      </c>
      <c r="C61" s="36">
        <f t="shared" si="14"/>
        <v>-157677</v>
      </c>
      <c r="D61" s="36">
        <f t="shared" si="14"/>
        <v>-149568</v>
      </c>
      <c r="E61" s="36">
        <f t="shared" si="14"/>
        <v>-91812</v>
      </c>
      <c r="F61" s="36">
        <f t="shared" si="14"/>
        <v>-110031</v>
      </c>
      <c r="G61" s="36">
        <f t="shared" si="14"/>
        <v>-122862</v>
      </c>
      <c r="H61" s="36">
        <f t="shared" si="14"/>
        <v>-107484</v>
      </c>
      <c r="I61" s="36">
        <f t="shared" si="14"/>
        <v>-20835</v>
      </c>
      <c r="J61" s="36">
        <f t="shared" si="14"/>
        <v>-46908</v>
      </c>
      <c r="K61" s="36">
        <f t="shared" ref="K61:K92" si="15">SUM(B61:J61)</f>
        <v>-914034</v>
      </c>
    </row>
    <row r="62" spans="1:11" ht="18.75" customHeight="1">
      <c r="A62" s="12" t="s">
        <v>84</v>
      </c>
      <c r="B62" s="36">
        <f>-ROUND(B9*$D$3,2)</f>
        <v>-106857</v>
      </c>
      <c r="C62" s="36">
        <f t="shared" ref="C62:J62" si="16">-ROUND(C9*$D$3,2)</f>
        <v>-157677</v>
      </c>
      <c r="D62" s="36">
        <f t="shared" si="16"/>
        <v>-149568</v>
      </c>
      <c r="E62" s="36">
        <f t="shared" si="16"/>
        <v>-91812</v>
      </c>
      <c r="F62" s="36">
        <f t="shared" si="16"/>
        <v>-110031</v>
      </c>
      <c r="G62" s="36">
        <f t="shared" si="16"/>
        <v>-122862</v>
      </c>
      <c r="H62" s="36">
        <f t="shared" si="16"/>
        <v>-107484</v>
      </c>
      <c r="I62" s="36">
        <f t="shared" si="16"/>
        <v>-20835</v>
      </c>
      <c r="J62" s="36">
        <f t="shared" si="16"/>
        <v>-46908</v>
      </c>
      <c r="K62" s="36">
        <f t="shared" si="15"/>
        <v>-914034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0</v>
      </c>
      <c r="C68" s="36">
        <f t="shared" si="17"/>
        <v>-195.4</v>
      </c>
      <c r="D68" s="36">
        <f t="shared" si="17"/>
        <v>-1092.0999999999999</v>
      </c>
      <c r="E68" s="36">
        <f t="shared" si="17"/>
        <v>-6862.17</v>
      </c>
      <c r="F68" s="36">
        <f t="shared" si="17"/>
        <v>-380.65</v>
      </c>
      <c r="G68" s="36">
        <f t="shared" si="17"/>
        <v>-24.35</v>
      </c>
      <c r="H68" s="36">
        <f t="shared" si="17"/>
        <v>0</v>
      </c>
      <c r="I68" s="36">
        <f t="shared" si="17"/>
        <v>-4790.53</v>
      </c>
      <c r="J68" s="36">
        <f t="shared" si="17"/>
        <v>-8230.25</v>
      </c>
      <c r="K68" s="36">
        <f t="shared" si="15"/>
        <v>-21575.45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-5949.37</v>
      </c>
      <c r="F92" s="19">
        <v>0</v>
      </c>
      <c r="G92" s="19">
        <v>0</v>
      </c>
      <c r="H92" s="19">
        <v>0</v>
      </c>
      <c r="I92" s="49">
        <v>-3000.7</v>
      </c>
      <c r="J92" s="49">
        <v>-8230.25</v>
      </c>
      <c r="K92" s="49">
        <f t="shared" si="15"/>
        <v>-17180.32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100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656040.5</v>
      </c>
      <c r="C97" s="24">
        <f t="shared" si="19"/>
        <v>1012202.0000000001</v>
      </c>
      <c r="D97" s="24">
        <f t="shared" si="19"/>
        <v>1318901.1399999999</v>
      </c>
      <c r="E97" s="24">
        <f t="shared" si="19"/>
        <v>618117.90999999992</v>
      </c>
      <c r="F97" s="24">
        <f t="shared" si="19"/>
        <v>988114.17999999993</v>
      </c>
      <c r="G97" s="24">
        <f t="shared" si="19"/>
        <v>1293395.7799999998</v>
      </c>
      <c r="H97" s="24">
        <f t="shared" si="19"/>
        <v>587092.08000000007</v>
      </c>
      <c r="I97" s="24">
        <f>+I98+I99</f>
        <v>212524.93</v>
      </c>
      <c r="J97" s="24">
        <f>+J98+J99</f>
        <v>404652.01</v>
      </c>
      <c r="K97" s="49">
        <f t="shared" si="18"/>
        <v>7091040.5299999993</v>
      </c>
      <c r="L97" s="55"/>
      <c r="M97" s="55"/>
    </row>
    <row r="98" spans="1:13" ht="18.75" customHeight="1">
      <c r="A98" s="16" t="s">
        <v>91</v>
      </c>
      <c r="B98" s="24">
        <f t="shared" ref="B98:J98" si="20">+B48+B61+B68+B94</f>
        <v>640026.11</v>
      </c>
      <c r="C98" s="24">
        <f t="shared" si="20"/>
        <v>990830.70000000007</v>
      </c>
      <c r="D98" s="24">
        <f t="shared" si="20"/>
        <v>1298746.96</v>
      </c>
      <c r="E98" s="24">
        <f t="shared" si="20"/>
        <v>597992.54999999993</v>
      </c>
      <c r="F98" s="24">
        <f t="shared" si="20"/>
        <v>968542.24999999988</v>
      </c>
      <c r="G98" s="24">
        <f t="shared" si="20"/>
        <v>1266736.8299999998</v>
      </c>
      <c r="H98" s="24">
        <f t="shared" si="20"/>
        <v>570587.68000000005</v>
      </c>
      <c r="I98" s="24">
        <f t="shared" si="20"/>
        <v>212524.93</v>
      </c>
      <c r="J98" s="24">
        <f t="shared" si="20"/>
        <v>392284.75</v>
      </c>
      <c r="K98" s="49">
        <f t="shared" si="18"/>
        <v>6938272.7599999988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20154.18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152767.77000000002</v>
      </c>
    </row>
    <row r="100" spans="1:13" ht="18.75" customHeight="1">
      <c r="A100" s="16" t="s">
        <v>93</v>
      </c>
      <c r="B100" s="19">
        <v>0</v>
      </c>
      <c r="C100" s="19">
        <v>0</v>
      </c>
      <c r="D100" s="49">
        <v>-1397.58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>
        <f t="shared" si="18"/>
        <v>-1397.58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7091040.5600000005</v>
      </c>
    </row>
    <row r="106" spans="1:13" ht="18.75" customHeight="1">
      <c r="A106" s="26" t="s">
        <v>79</v>
      </c>
      <c r="B106" s="27">
        <v>79822.570000000007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79822.570000000007</v>
      </c>
    </row>
    <row r="107" spans="1:13" ht="18.75" customHeight="1">
      <c r="A107" s="26" t="s">
        <v>80</v>
      </c>
      <c r="B107" s="27">
        <v>576217.93999999994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576217.93999999994</v>
      </c>
    </row>
    <row r="108" spans="1:13" ht="18.75" customHeight="1">
      <c r="A108" s="26" t="s">
        <v>81</v>
      </c>
      <c r="B108" s="41">
        <v>0</v>
      </c>
      <c r="C108" s="27">
        <f>+C97</f>
        <v>1012202.0000000001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1012202.0000000001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1318901.1399999999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1318901.1399999999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618117.90999999992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618117.90999999992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117379.19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117379.19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164606.12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164606.12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249789.56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249789.56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456339.32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456339.32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387859.61</v>
      </c>
      <c r="H115" s="41">
        <v>0</v>
      </c>
      <c r="I115" s="41">
        <v>0</v>
      </c>
      <c r="J115" s="41">
        <v>0</v>
      </c>
      <c r="K115" s="42">
        <f t="shared" si="22"/>
        <v>387859.61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33645.230000000003</v>
      </c>
      <c r="H116" s="41">
        <v>0</v>
      </c>
      <c r="I116" s="41">
        <v>0</v>
      </c>
      <c r="J116" s="41">
        <v>0</v>
      </c>
      <c r="K116" s="42">
        <f t="shared" si="22"/>
        <v>33645.230000000003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212315.6</v>
      </c>
      <c r="H117" s="41">
        <v>0</v>
      </c>
      <c r="I117" s="41">
        <v>0</v>
      </c>
      <c r="J117" s="41">
        <v>0</v>
      </c>
      <c r="K117" s="42">
        <f t="shared" si="22"/>
        <v>212315.6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168705.39</v>
      </c>
      <c r="H118" s="41">
        <v>0</v>
      </c>
      <c r="I118" s="41">
        <v>0</v>
      </c>
      <c r="J118" s="41">
        <v>0</v>
      </c>
      <c r="K118" s="42">
        <f t="shared" si="22"/>
        <v>168705.39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490869.96</v>
      </c>
      <c r="H119" s="41">
        <v>0</v>
      </c>
      <c r="I119" s="41">
        <v>0</v>
      </c>
      <c r="J119" s="41">
        <v>0</v>
      </c>
      <c r="K119" s="42">
        <f t="shared" si="22"/>
        <v>490869.96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203805.82</v>
      </c>
      <c r="I120" s="41">
        <v>0</v>
      </c>
      <c r="J120" s="41">
        <v>0</v>
      </c>
      <c r="K120" s="42">
        <f t="shared" si="22"/>
        <v>203805.82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383286.26</v>
      </c>
      <c r="I121" s="41">
        <v>0</v>
      </c>
      <c r="J121" s="41">
        <v>0</v>
      </c>
      <c r="K121" s="42">
        <f t="shared" si="22"/>
        <v>383286.26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212524.93</v>
      </c>
      <c r="J122" s="41">
        <v>0</v>
      </c>
      <c r="K122" s="42">
        <f t="shared" si="22"/>
        <v>212524.93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404652.01</v>
      </c>
      <c r="K123" s="45">
        <f t="shared" si="22"/>
        <v>404652.01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2014-05-22T19:07:40Z</dcterms:modified>
</cp:coreProperties>
</file>