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94" i="8"/>
  <c r="B9" l="1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3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5"/>
  <c r="K96"/>
  <c r="B99"/>
  <c r="C99"/>
  <c r="D99"/>
  <c r="E99"/>
  <c r="F99"/>
  <c r="G99"/>
  <c r="H99"/>
  <c r="I99"/>
  <c r="J99"/>
  <c r="K99" s="1"/>
  <c r="K106"/>
  <c r="K107"/>
  <c r="K111"/>
  <c r="K112"/>
  <c r="K113"/>
  <c r="K114"/>
  <c r="K115"/>
  <c r="K116"/>
  <c r="K117"/>
  <c r="K118"/>
  <c r="K119"/>
  <c r="K120"/>
  <c r="K121"/>
  <c r="K122"/>
  <c r="K123"/>
  <c r="B60" l="1"/>
  <c r="K60" s="1"/>
  <c r="K61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I47"/>
  <c r="I98"/>
  <c r="I97" s="1"/>
  <c r="G47"/>
  <c r="G98"/>
  <c r="G97" s="1"/>
  <c r="E47"/>
  <c r="E98"/>
  <c r="E97" s="1"/>
  <c r="E110" s="1"/>
  <c r="K110" s="1"/>
  <c r="C49"/>
  <c r="C48" s="1"/>
  <c r="C50"/>
  <c r="K50" s="1"/>
  <c r="K62"/>
  <c r="C47" l="1"/>
  <c r="C98"/>
  <c r="C97" s="1"/>
  <c r="C108" s="1"/>
  <c r="K108" s="1"/>
  <c r="K105" s="1"/>
  <c r="K49"/>
  <c r="B48"/>
  <c r="K48" l="1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<sst xmlns="http://schemas.openxmlformats.org/spreadsheetml/2006/main" count="129" uniqueCount="129">
  <si>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</si>
  <si>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</si>
  <si>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</si>
  <si>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</si>
  <si>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</si>
  <si>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</si>
  <si>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</si>
  <si>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</si>
  <si>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</si>
  <si>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</si>
  <si>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</si>
  <si>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</si>
  <si>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</si>
  <si>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</si>
  <si>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</si>
  <si>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</si>
  <si>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</si>
  <si>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</si>
  <si>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</si>
  <si>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</si>
  <si>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</si>
  <si>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</si>
  <si>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</si>
  <si>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</si>
  <si>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</si>
  <si>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</si>
  <si>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</si>
  <si>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</si>
  <si>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</si>
  <si>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</si>
  <si>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</si>
  <si>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</si>
  <si>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</si>
  <si>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</si>
  <si>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</si>
  <si>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</si>
  <si>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</si>
  <si>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</si>
  <si>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</si>
  <si>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</si>
  <si>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</si>
  <si>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</si>
  <si>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</si>
  <si>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</si>
  <si>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</si>
  <si>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</si>
  <si>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</si>
  <si>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</si>
  <si>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</si>
  <si>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</si>
  <si>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</si>
  <si>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</si>
  <si>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</si>
  <si>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</si>
  <si>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</si>
  <si>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</si>
  <si>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</si>
  <si>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</si>
  <si>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</si>
  <si>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</si>
  <si>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</si>
  <si>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</si>
  <si>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</si>
  <si>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</si>
  <si>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</si>
  <si>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</si>
  <si>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</si>
  <si>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</si>
  <si>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</si>
  <si>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</si>
  <si>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</si>
  <si>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</si>
  <si>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</si>
  <si>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</si>
  <si>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</si>
  <si>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</si>
  <si>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</si>
  <si>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</si>
  <si>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</si>
  <si>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</si>
  <si>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</si>
  <si>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</si>
  <si>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</si>
  <si>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</si>
  <si>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</si>
  <si>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</si>
  <si>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</si>
  <si>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</si>
  <si>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</si>
  <si>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</si>
  <si>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</si>
  <si>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</si>
  <si>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</si>
  <si>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</si>
  <si>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</si>
  <si>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</si>
  <si>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</si>
  <si>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</si>
  <si>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</si>
  <si>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</si>
  <si>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</si>
  <si>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</si>
  <si>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</si>
  <si>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</si>
  <si>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</si>
  <si>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</si>
  <si>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</si>
  <si>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</si>
  <si>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</si>
  <si>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</si>
  <si>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</si>
  <si>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</si>
  <si>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</si>
  <si>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</si>
  <si>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</si>
  <si>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</si>
  <si>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</si>
  <si>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</si>
  <si>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</si>
  <si>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</si>
  <si>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</si>
  <si>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</si>
  <si>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</si>
  <si>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</si>
  <si>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</si>
  <si>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15/05/14 - VENCIMENTO 22/05/14</t>
  </si>
  <si>
    <t>Nota:</t>
  </si>
  <si>
    <t xml:space="preserve">      (1) - Ajuste dos valores da energia para tração (trólebus) do mês de janeiro/14.</t>
  </si>
  <si>
    <t>6.3. Revisão de Remuneração pelo Transporte Coletivo  (1)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</si>
</sst>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125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118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117</v>
      </c>
      <c r="J5" s="69" t="s">
        <v>116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597527</v>
      </c>
      <c r="C7" s="9">
        <f t="shared" si="0"/>
        <v>804388</v>
      </c>
      <c r="D7" s="9">
        <f t="shared" si="0"/>
        <v>815938</v>
      </c>
      <c r="E7" s="9">
        <f t="shared" si="0"/>
        <v>546170</v>
      </c>
      <c r="F7" s="9">
        <f t="shared" si="0"/>
        <v>766641</v>
      </c>
      <c r="G7" s="9">
        <f t="shared" si="0"/>
        <v>1190144</v>
      </c>
      <c r="H7" s="9">
        <f t="shared" si="0"/>
        <v>565393</v>
      </c>
      <c r="I7" s="9">
        <f t="shared" si="0"/>
        <v>123100</v>
      </c>
      <c r="J7" s="9">
        <f t="shared" si="0"/>
        <v>301352</v>
      </c>
      <c r="K7" s="9">
        <f t="shared" si="0"/>
        <v>5710653</v>
      </c>
      <c r="L7" s="53"/>
    </row>
    <row r="8" spans="1:13" ht="17.25" customHeight="1">
      <c r="A8" s="10" t="s">
        <v>124</v>
      </c>
      <c r="B8" s="11">
        <f>B9+B12+B16</f>
        <v>358865</v>
      </c>
      <c r="C8" s="11">
        <f t="shared" ref="C8:J8" si="1">C9+C12+C16</f>
        <v>491884</v>
      </c>
      <c r="D8" s="11">
        <f t="shared" si="1"/>
        <v>467165</v>
      </c>
      <c r="E8" s="11">
        <f t="shared" si="1"/>
        <v>327972</v>
      </c>
      <c r="F8" s="11">
        <f t="shared" si="1"/>
        <v>432621</v>
      </c>
      <c r="G8" s="11">
        <f t="shared" si="1"/>
        <v>652876</v>
      </c>
      <c r="H8" s="11">
        <f t="shared" si="1"/>
        <v>350739</v>
      </c>
      <c r="I8" s="11">
        <f t="shared" si="1"/>
        <v>67561</v>
      </c>
      <c r="J8" s="11">
        <f t="shared" si="1"/>
        <v>170059</v>
      </c>
      <c r="K8" s="11">
        <f>SUM(B8:J8)</f>
        <v>3319742</v>
      </c>
    </row>
    <row r="9" spans="1:13" ht="17.25" customHeight="1">
      <c r="A9" s="15" t="s">
        <v>17</v>
      </c>
      <c r="B9" s="13">
        <f>+B10+B11</f>
        <v>47679</v>
      </c>
      <c r="C9" s="13">
        <f t="shared" ref="C9:J9" si="2">+C10+C11</f>
        <v>66800</v>
      </c>
      <c r="D9" s="13">
        <f t="shared" si="2"/>
        <v>57166</v>
      </c>
      <c r="E9" s="13">
        <f t="shared" si="2"/>
        <v>41860</v>
      </c>
      <c r="F9" s="13">
        <f t="shared" si="2"/>
        <v>48957</v>
      </c>
      <c r="G9" s="13">
        <f t="shared" si="2"/>
        <v>57682</v>
      </c>
      <c r="H9" s="13">
        <f t="shared" si="2"/>
        <v>57113</v>
      </c>
      <c r="I9" s="13">
        <f t="shared" si="2"/>
        <v>10601</v>
      </c>
      <c r="J9" s="13">
        <f t="shared" si="2"/>
        <v>18733</v>
      </c>
      <c r="K9" s="11">
        <f>SUM(B9:J9)</f>
        <v>406591</v>
      </c>
    </row>
    <row r="10" spans="1:13" ht="17.25" customHeight="1">
      <c r="A10" s="30" t="s">
        <v>18</v>
      </c>
      <c r="B10" s="13">
        <v>47679</v>
      </c>
      <c r="C10" s="13">
        <v>66800</v>
      </c>
      <c r="D10" s="13">
        <v>57166</v>
      </c>
      <c r="E10" s="13">
        <v>41860</v>
      </c>
      <c r="F10" s="13">
        <v>48957</v>
      </c>
      <c r="G10" s="13">
        <v>57682</v>
      </c>
      <c r="H10" s="13">
        <v>57113</v>
      </c>
      <c r="I10" s="13">
        <v>10601</v>
      </c>
      <c r="J10" s="13">
        <v>18733</v>
      </c>
      <c r="K10" s="11">
        <f>SUM(B10:J10)</f>
        <v>406591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302518</v>
      </c>
      <c r="C12" s="17">
        <f t="shared" si="3"/>
        <v>412670</v>
      </c>
      <c r="D12" s="17">
        <f t="shared" si="3"/>
        <v>399176</v>
      </c>
      <c r="E12" s="17">
        <f t="shared" si="3"/>
        <v>278740</v>
      </c>
      <c r="F12" s="17">
        <f t="shared" si="3"/>
        <v>373612</v>
      </c>
      <c r="G12" s="17">
        <f t="shared" si="3"/>
        <v>579800</v>
      </c>
      <c r="H12" s="17">
        <f t="shared" si="3"/>
        <v>285735</v>
      </c>
      <c r="I12" s="17">
        <f t="shared" si="3"/>
        <v>54953</v>
      </c>
      <c r="J12" s="17">
        <f t="shared" si="3"/>
        <v>147286</v>
      </c>
      <c r="K12" s="11">
        <f t="shared" ref="K12:K27" si="4">SUM(B12:J12)</f>
        <v>2834490</v>
      </c>
    </row>
    <row r="13" spans="1:13" ht="17.25" customHeight="1">
      <c r="A13" s="14" t="s">
        <v>20</v>
      </c>
      <c r="B13" s="13">
        <v>131413</v>
      </c>
      <c r="C13" s="13">
        <v>191198</v>
      </c>
      <c r="D13" s="13">
        <v>190735</v>
      </c>
      <c r="E13" s="13">
        <v>130816</v>
      </c>
      <c r="F13" s="13">
        <v>173945</v>
      </c>
      <c r="G13" s="13">
        <v>260710</v>
      </c>
      <c r="H13" s="13">
        <v>124461</v>
      </c>
      <c r="I13" s="13">
        <v>27610</v>
      </c>
      <c r="J13" s="13">
        <v>69966</v>
      </c>
      <c r="K13" s="11">
        <f t="shared" si="4"/>
        <v>1300854</v>
      </c>
      <c r="L13" s="53"/>
      <c r="M13" s="54"/>
    </row>
    <row r="14" spans="1:13" ht="17.25" customHeight="1">
      <c r="A14" s="14" t="s">
        <v>21</v>
      </c>
      <c r="B14" s="13">
        <v>136663</v>
      </c>
      <c r="C14" s="13">
        <v>169867</v>
      </c>
      <c r="D14" s="13">
        <v>161334</v>
      </c>
      <c r="E14" s="13">
        <v>117537</v>
      </c>
      <c r="F14" s="13">
        <v>159912</v>
      </c>
      <c r="G14" s="13">
        <v>267574</v>
      </c>
      <c r="H14" s="13">
        <v>127543</v>
      </c>
      <c r="I14" s="13">
        <v>20048</v>
      </c>
      <c r="J14" s="13">
        <v>59787</v>
      </c>
      <c r="K14" s="11">
        <f t="shared" si="4"/>
        <v>1220265</v>
      </c>
      <c r="L14" s="53"/>
    </row>
    <row r="15" spans="1:13" ht="17.25" customHeight="1">
      <c r="A15" s="14" t="s">
        <v>22</v>
      </c>
      <c r="B15" s="13">
        <v>34442</v>
      </c>
      <c r="C15" s="13">
        <v>51605</v>
      </c>
      <c r="D15" s="13">
        <v>47107</v>
      </c>
      <c r="E15" s="13">
        <v>30387</v>
      </c>
      <c r="F15" s="13">
        <v>39755</v>
      </c>
      <c r="G15" s="13">
        <v>51516</v>
      </c>
      <c r="H15" s="13">
        <v>33731</v>
      </c>
      <c r="I15" s="13">
        <v>7295</v>
      </c>
      <c r="J15" s="13">
        <v>17533</v>
      </c>
      <c r="K15" s="11">
        <f t="shared" si="4"/>
        <v>313371</v>
      </c>
    </row>
    <row r="16" spans="1:13" ht="17.25" customHeight="1">
      <c r="A16" s="15" t="s">
        <v>120</v>
      </c>
      <c r="B16" s="13">
        <f>B17+B18+B19</f>
        <v>8668</v>
      </c>
      <c r="C16" s="13">
        <f t="shared" ref="C16:J16" si="5">C17+C18+C19</f>
        <v>12414</v>
      </c>
      <c r="D16" s="13">
        <f t="shared" si="5"/>
        <v>10823</v>
      </c>
      <c r="E16" s="13">
        <f t="shared" si="5"/>
        <v>7372</v>
      </c>
      <c r="F16" s="13">
        <f t="shared" si="5"/>
        <v>10052</v>
      </c>
      <c r="G16" s="13">
        <f t="shared" si="5"/>
        <v>15394</v>
      </c>
      <c r="H16" s="13">
        <f t="shared" si="5"/>
        <v>7891</v>
      </c>
      <c r="I16" s="13">
        <f t="shared" si="5"/>
        <v>2007</v>
      </c>
      <c r="J16" s="13">
        <f t="shared" si="5"/>
        <v>4040</v>
      </c>
      <c r="K16" s="11">
        <f t="shared" si="4"/>
        <v>78661</v>
      </c>
    </row>
    <row r="17" spans="1:12" ht="17.25" customHeight="1">
      <c r="A17" s="14" t="s">
        <v>121</v>
      </c>
      <c r="B17" s="13">
        <v>3276</v>
      </c>
      <c r="C17" s="13">
        <v>4758</v>
      </c>
      <c r="D17" s="13">
        <v>4217</v>
      </c>
      <c r="E17" s="13">
        <v>3085</v>
      </c>
      <c r="F17" s="13">
        <v>4208</v>
      </c>
      <c r="G17" s="13">
        <v>6660</v>
      </c>
      <c r="H17" s="13">
        <v>3391</v>
      </c>
      <c r="I17" s="13">
        <v>819</v>
      </c>
      <c r="J17" s="13">
        <v>1580</v>
      </c>
      <c r="K17" s="11">
        <f t="shared" si="4"/>
        <v>31994</v>
      </c>
    </row>
    <row r="18" spans="1:12" ht="17.25" customHeight="1">
      <c r="A18" s="14" t="s">
        <v>122</v>
      </c>
      <c r="B18" s="13">
        <v>217</v>
      </c>
      <c r="C18" s="13">
        <v>240</v>
      </c>
      <c r="D18" s="13">
        <v>281</v>
      </c>
      <c r="E18" s="13">
        <v>253</v>
      </c>
      <c r="F18" s="13">
        <v>301</v>
      </c>
      <c r="G18" s="13">
        <v>522</v>
      </c>
      <c r="H18" s="13">
        <v>262</v>
      </c>
      <c r="I18" s="13">
        <v>49</v>
      </c>
      <c r="J18" s="13">
        <v>77</v>
      </c>
      <c r="K18" s="11">
        <f t="shared" si="4"/>
        <v>2202</v>
      </c>
    </row>
    <row r="19" spans="1:12" ht="17.25" customHeight="1">
      <c r="A19" s="14" t="s">
        <v>123</v>
      </c>
      <c r="B19" s="13">
        <v>5175</v>
      </c>
      <c r="C19" s="13">
        <v>7416</v>
      </c>
      <c r="D19" s="13">
        <v>6325</v>
      </c>
      <c r="E19" s="13">
        <v>4034</v>
      </c>
      <c r="F19" s="13">
        <v>5543</v>
      </c>
      <c r="G19" s="13">
        <v>8212</v>
      </c>
      <c r="H19" s="13">
        <v>4238</v>
      </c>
      <c r="I19" s="13">
        <v>1139</v>
      </c>
      <c r="J19" s="13">
        <v>2383</v>
      </c>
      <c r="K19" s="11">
        <f t="shared" si="4"/>
        <v>44465</v>
      </c>
    </row>
    <row r="20" spans="1:12" ht="17.25" customHeight="1">
      <c r="A20" s="16" t="s">
        <v>23</v>
      </c>
      <c r="B20" s="11">
        <f>+B21+B22+B23</f>
        <v>194694</v>
      </c>
      <c r="C20" s="11">
        <f t="shared" ref="C20:J20" si="6">+C21+C22+C23</f>
        <v>241444</v>
      </c>
      <c r="D20" s="11">
        <f t="shared" si="6"/>
        <v>265699</v>
      </c>
      <c r="E20" s="11">
        <f t="shared" si="6"/>
        <v>168208</v>
      </c>
      <c r="F20" s="11">
        <f t="shared" si="6"/>
        <v>272807</v>
      </c>
      <c r="G20" s="11">
        <f t="shared" si="6"/>
        <v>470230</v>
      </c>
      <c r="H20" s="11">
        <f t="shared" si="6"/>
        <v>171593</v>
      </c>
      <c r="I20" s="11">
        <f t="shared" si="6"/>
        <v>40938</v>
      </c>
      <c r="J20" s="11">
        <f t="shared" si="6"/>
        <v>95780</v>
      </c>
      <c r="K20" s="11">
        <f t="shared" si="4"/>
        <v>1921393</v>
      </c>
    </row>
    <row r="21" spans="1:12" ht="17.25" customHeight="1">
      <c r="A21" s="12" t="s">
        <v>24</v>
      </c>
      <c r="B21" s="13">
        <v>96232</v>
      </c>
      <c r="C21" s="13">
        <v>131009</v>
      </c>
      <c r="D21" s="13">
        <v>144958</v>
      </c>
      <c r="E21" s="13">
        <v>91572</v>
      </c>
      <c r="F21" s="13">
        <v>145641</v>
      </c>
      <c r="G21" s="13">
        <v>236511</v>
      </c>
      <c r="H21" s="13">
        <v>91649</v>
      </c>
      <c r="I21" s="13">
        <v>23565</v>
      </c>
      <c r="J21" s="13">
        <v>50938</v>
      </c>
      <c r="K21" s="11">
        <f t="shared" si="4"/>
        <v>1012075</v>
      </c>
      <c r="L21" s="53"/>
    </row>
    <row r="22" spans="1:12" ht="17.25" customHeight="1">
      <c r="A22" s="12" t="s">
        <v>25</v>
      </c>
      <c r="B22" s="13">
        <v>80370</v>
      </c>
      <c r="C22" s="13">
        <v>87210</v>
      </c>
      <c r="D22" s="13">
        <v>95685</v>
      </c>
      <c r="E22" s="13">
        <v>63010</v>
      </c>
      <c r="F22" s="13">
        <v>104840</v>
      </c>
      <c r="G22" s="13">
        <v>199207</v>
      </c>
      <c r="H22" s="13">
        <v>64900</v>
      </c>
      <c r="I22" s="13">
        <v>13414</v>
      </c>
      <c r="J22" s="13">
        <v>35277</v>
      </c>
      <c r="K22" s="11">
        <f t="shared" si="4"/>
        <v>743913</v>
      </c>
      <c r="L22" s="53"/>
    </row>
    <row r="23" spans="1:12" ht="17.25" customHeight="1">
      <c r="A23" s="12" t="s">
        <v>26</v>
      </c>
      <c r="B23" s="13">
        <v>18092</v>
      </c>
      <c r="C23" s="13">
        <v>23225</v>
      </c>
      <c r="D23" s="13">
        <v>25056</v>
      </c>
      <c r="E23" s="13">
        <v>13626</v>
      </c>
      <c r="F23" s="13">
        <v>22326</v>
      </c>
      <c r="G23" s="13">
        <v>34512</v>
      </c>
      <c r="H23" s="13">
        <v>15044</v>
      </c>
      <c r="I23" s="13">
        <v>3959</v>
      </c>
      <c r="J23" s="13">
        <v>9565</v>
      </c>
      <c r="K23" s="11">
        <f t="shared" si="4"/>
        <v>165405</v>
      </c>
    </row>
    <row r="24" spans="1:12" ht="17.25" customHeight="1">
      <c r="A24" s="16" t="s">
        <v>27</v>
      </c>
      <c r="B24" s="13">
        <v>43968</v>
      </c>
      <c r="C24" s="13">
        <v>71060</v>
      </c>
      <c r="D24" s="13">
        <v>83074</v>
      </c>
      <c r="E24" s="13">
        <v>49990</v>
      </c>
      <c r="F24" s="13">
        <v>61213</v>
      </c>
      <c r="G24" s="13">
        <v>67038</v>
      </c>
      <c r="H24" s="13">
        <v>34585</v>
      </c>
      <c r="I24" s="13">
        <v>14601</v>
      </c>
      <c r="J24" s="13">
        <v>35513</v>
      </c>
      <c r="K24" s="11">
        <f t="shared" si="4"/>
        <v>461042</v>
      </c>
    </row>
    <row r="25" spans="1:12" ht="17.25" customHeight="1">
      <c r="A25" s="12" t="s">
        <v>28</v>
      </c>
      <c r="B25" s="13">
        <v>28140</v>
      </c>
      <c r="C25" s="13">
        <v>45478</v>
      </c>
      <c r="D25" s="13">
        <v>53167</v>
      </c>
      <c r="E25" s="13">
        <v>31994</v>
      </c>
      <c r="F25" s="13">
        <v>39176</v>
      </c>
      <c r="G25" s="13">
        <v>42904</v>
      </c>
      <c r="H25" s="13">
        <v>22134</v>
      </c>
      <c r="I25" s="13">
        <v>9345</v>
      </c>
      <c r="J25" s="13">
        <v>22728</v>
      </c>
      <c r="K25" s="11">
        <f t="shared" si="4"/>
        <v>295066</v>
      </c>
      <c r="L25" s="53"/>
    </row>
    <row r="26" spans="1:12" ht="17.25" customHeight="1">
      <c r="A26" s="12" t="s">
        <v>29</v>
      </c>
      <c r="B26" s="13">
        <v>15828</v>
      </c>
      <c r="C26" s="13">
        <v>25582</v>
      </c>
      <c r="D26" s="13">
        <v>29907</v>
      </c>
      <c r="E26" s="13">
        <v>17996</v>
      </c>
      <c r="F26" s="13">
        <v>22037</v>
      </c>
      <c r="G26" s="13">
        <v>24134</v>
      </c>
      <c r="H26" s="13">
        <v>12451</v>
      </c>
      <c r="I26" s="13">
        <v>5256</v>
      </c>
      <c r="J26" s="13">
        <v>12785</v>
      </c>
      <c r="K26" s="11">
        <f t="shared" si="4"/>
        <v>165976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8476</v>
      </c>
      <c r="I27" s="11">
        <v>0</v>
      </c>
      <c r="J27" s="11">
        <v>0</v>
      </c>
      <c r="K27" s="11">
        <f t="shared" si="4"/>
        <v>8476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6012.78</v>
      </c>
      <c r="I35" s="19">
        <v>0</v>
      </c>
      <c r="J35" s="19">
        <v>0</v>
      </c>
      <c r="K35" s="23">
        <f>SUM(B35:J35)</f>
        <v>6012.78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1372938.45</v>
      </c>
      <c r="C47" s="22">
        <f t="shared" ref="C47:H47" si="9">+C48+C56</f>
        <v>2104852.2999999998</v>
      </c>
      <c r="D47" s="22">
        <f t="shared" si="9"/>
        <v>2422530.92</v>
      </c>
      <c r="E47" s="22">
        <f t="shared" si="9"/>
        <v>1374626.9600000002</v>
      </c>
      <c r="F47" s="22">
        <f t="shared" si="9"/>
        <v>1865336.8</v>
      </c>
      <c r="G47" s="22">
        <f t="shared" si="9"/>
        <v>2491566.1900000004</v>
      </c>
      <c r="H47" s="22">
        <f t="shared" si="9"/>
        <v>1365212.48</v>
      </c>
      <c r="I47" s="22">
        <f>+I48+I56</f>
        <v>518928.05</v>
      </c>
      <c r="J47" s="22">
        <f>+J48+J56</f>
        <v>765596.58</v>
      </c>
      <c r="K47" s="22">
        <f>SUM(B47:J47)</f>
        <v>14281588.730000002</v>
      </c>
    </row>
    <row r="48" spans="1:11" ht="17.25" customHeight="1">
      <c r="A48" s="16" t="s">
        <v>48</v>
      </c>
      <c r="B48" s="23">
        <f>SUM(B49:B55)</f>
        <v>1356924.06</v>
      </c>
      <c r="C48" s="23">
        <f t="shared" ref="C48:H48" si="10">SUM(C49:C55)</f>
        <v>2083481</v>
      </c>
      <c r="D48" s="23">
        <f t="shared" si="10"/>
        <v>2400979.16</v>
      </c>
      <c r="E48" s="23">
        <f t="shared" si="10"/>
        <v>1354501.6</v>
      </c>
      <c r="F48" s="23">
        <f t="shared" si="10"/>
        <v>1845764.87</v>
      </c>
      <c r="G48" s="23">
        <f t="shared" si="10"/>
        <v>2464907.2400000002</v>
      </c>
      <c r="H48" s="23">
        <f t="shared" si="10"/>
        <v>1348708.08</v>
      </c>
      <c r="I48" s="23">
        <f>SUM(I49:I55)</f>
        <v>518928.05</v>
      </c>
      <c r="J48" s="23">
        <f>SUM(J49:J55)</f>
        <v>753229.32</v>
      </c>
      <c r="K48" s="23">
        <f t="shared" ref="K48:K56" si="11">SUM(B48:J48)</f>
        <v>14127423.380000003</v>
      </c>
    </row>
    <row r="49" spans="1:11" ht="17.25" customHeight="1">
      <c r="A49" s="35" t="s">
        <v>49</v>
      </c>
      <c r="B49" s="23">
        <f t="shared" ref="B49:H49" si="12">ROUND(B30*B7,2)</f>
        <v>1356924.06</v>
      </c>
      <c r="C49" s="23">
        <f t="shared" si="12"/>
        <v>2078860.35</v>
      </c>
      <c r="D49" s="23">
        <f t="shared" si="12"/>
        <v>2400979.16</v>
      </c>
      <c r="E49" s="23">
        <f t="shared" si="12"/>
        <v>1354501.6</v>
      </c>
      <c r="F49" s="23">
        <f t="shared" si="12"/>
        <v>1845764.87</v>
      </c>
      <c r="G49" s="23">
        <f t="shared" si="12"/>
        <v>2464907.2400000002</v>
      </c>
      <c r="H49" s="23">
        <f t="shared" si="12"/>
        <v>1342695.3</v>
      </c>
      <c r="I49" s="23">
        <f>ROUND(I30*I7,2)</f>
        <v>518928.05</v>
      </c>
      <c r="J49" s="23">
        <f>ROUND(J30*J7,2)</f>
        <v>753229.32</v>
      </c>
      <c r="K49" s="23">
        <f t="shared" si="11"/>
        <v>14116789.950000001</v>
      </c>
    </row>
    <row r="50" spans="1:11" ht="17.25" customHeight="1">
      <c r="A50" s="35" t="s">
        <v>50</v>
      </c>
      <c r="B50" s="19">
        <v>0</v>
      </c>
      <c r="C50" s="23">
        <f>ROUND(C31*C7,2)</f>
        <v>4620.6499999999996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4620.6499999999996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6012.78</v>
      </c>
      <c r="I53" s="32">
        <f>+I35</f>
        <v>0</v>
      </c>
      <c r="J53" s="32">
        <f>+J35</f>
        <v>0</v>
      </c>
      <c r="K53" s="23">
        <f t="shared" si="11"/>
        <v>6012.78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16014.39</v>
      </c>
      <c r="C56" s="37">
        <v>21371.3</v>
      </c>
      <c r="D56" s="37">
        <v>21551.759999999998</v>
      </c>
      <c r="E56" s="37">
        <v>20125.36</v>
      </c>
      <c r="F56" s="37">
        <v>19571.93</v>
      </c>
      <c r="G56" s="37">
        <v>26658.95</v>
      </c>
      <c r="H56" s="37">
        <v>16504.400000000001</v>
      </c>
      <c r="I56" s="19">
        <v>0</v>
      </c>
      <c r="J56" s="37">
        <v>12367.26</v>
      </c>
      <c r="K56" s="37">
        <f t="shared" si="11"/>
        <v>154165.35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-220123.53</v>
      </c>
      <c r="C60" s="36">
        <f t="shared" si="13"/>
        <v>-228247.34</v>
      </c>
      <c r="D60" s="36">
        <f t="shared" si="13"/>
        <v>-219902.58000000002</v>
      </c>
      <c r="E60" s="36">
        <f t="shared" si="13"/>
        <v>-229408.33000000002</v>
      </c>
      <c r="F60" s="36">
        <f t="shared" si="13"/>
        <v>-244789.28</v>
      </c>
      <c r="G60" s="36">
        <f t="shared" si="13"/>
        <v>-267930.92</v>
      </c>
      <c r="H60" s="36">
        <f t="shared" si="13"/>
        <v>-185328.36</v>
      </c>
      <c r="I60" s="36">
        <f t="shared" si="13"/>
        <v>-39980.330000000009</v>
      </c>
      <c r="J60" s="36">
        <f t="shared" si="13"/>
        <v>-80041.87</v>
      </c>
      <c r="K60" s="36">
        <f>SUM(B60:J60)</f>
        <v>-1715752.54</v>
      </c>
    </row>
    <row r="61" spans="1:11" ht="18.75" customHeight="1">
      <c r="A61" s="16" t="s">
        <v>83</v>
      </c>
      <c r="B61" s="36">
        <f t="shared" ref="B61:J61" si="14">B62+B63+B64+B65+B66+B67</f>
        <v>-205946.68</v>
      </c>
      <c r="C61" s="36">
        <f t="shared" si="14"/>
        <v>-207471.71</v>
      </c>
      <c r="D61" s="36">
        <f t="shared" si="14"/>
        <v>-199355.16</v>
      </c>
      <c r="E61" s="36">
        <f t="shared" si="14"/>
        <v>-203442.89</v>
      </c>
      <c r="F61" s="36">
        <f t="shared" si="14"/>
        <v>-225659.99</v>
      </c>
      <c r="G61" s="36">
        <f t="shared" si="14"/>
        <v>-239336.53</v>
      </c>
      <c r="H61" s="36">
        <f t="shared" si="14"/>
        <v>-171339</v>
      </c>
      <c r="I61" s="36">
        <f t="shared" si="14"/>
        <v>-31803</v>
      </c>
      <c r="J61" s="36">
        <f t="shared" si="14"/>
        <v>-56199</v>
      </c>
      <c r="K61" s="36">
        <f t="shared" ref="K61:K94" si="15">SUM(B61:J61)</f>
        <v>-1540553.96</v>
      </c>
    </row>
    <row r="62" spans="1:11" ht="18.75" customHeight="1">
      <c r="A62" s="12" t="s">
        <v>84</v>
      </c>
      <c r="B62" s="36">
        <f>-ROUND(B9*$D$3,2)</f>
        <v>-143037</v>
      </c>
      <c r="C62" s="36">
        <f t="shared" ref="C62:J62" si="16">-ROUND(C9*$D$3,2)</f>
        <v>-200400</v>
      </c>
      <c r="D62" s="36">
        <f t="shared" si="16"/>
        <v>-171498</v>
      </c>
      <c r="E62" s="36">
        <f t="shared" si="16"/>
        <v>-125580</v>
      </c>
      <c r="F62" s="36">
        <f t="shared" si="16"/>
        <v>-146871</v>
      </c>
      <c r="G62" s="36">
        <f t="shared" si="16"/>
        <v>-173046</v>
      </c>
      <c r="H62" s="36">
        <f t="shared" si="16"/>
        <v>-171339</v>
      </c>
      <c r="I62" s="36">
        <f t="shared" si="16"/>
        <v>-31803</v>
      </c>
      <c r="J62" s="36">
        <f t="shared" si="16"/>
        <v>-56199</v>
      </c>
      <c r="K62" s="36">
        <f t="shared" si="15"/>
        <v>-1219773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59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60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61</v>
      </c>
      <c r="B66" s="48">
        <v>-62909.68</v>
      </c>
      <c r="C66" s="48">
        <v>-7071.71</v>
      </c>
      <c r="D66" s="48">
        <v>-27857.16</v>
      </c>
      <c r="E66" s="48">
        <v>-77862.89</v>
      </c>
      <c r="F66" s="48">
        <v>-78788.990000000005</v>
      </c>
      <c r="G66" s="48">
        <v>-66290.53</v>
      </c>
      <c r="H66" s="19">
        <v>0</v>
      </c>
      <c r="I66" s="19">
        <v>0</v>
      </c>
      <c r="J66" s="19">
        <v>0</v>
      </c>
      <c r="K66" s="36">
        <f t="shared" si="15"/>
        <v>-320780.95999999996</v>
      </c>
    </row>
    <row r="67" spans="1:11" ht="18.75" customHeight="1">
      <c r="A67" s="12" t="s">
        <v>62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88</v>
      </c>
      <c r="B68" s="36">
        <f t="shared" ref="B68:J68" si="17">SUM(B69:B92)</f>
        <v>-14176.85</v>
      </c>
      <c r="C68" s="36">
        <f t="shared" si="17"/>
        <v>-20775.63</v>
      </c>
      <c r="D68" s="36">
        <f t="shared" si="17"/>
        <v>-20547.419999999998</v>
      </c>
      <c r="E68" s="36">
        <f t="shared" si="17"/>
        <v>-25965.439999999999</v>
      </c>
      <c r="F68" s="36">
        <f t="shared" si="17"/>
        <v>-19129.29</v>
      </c>
      <c r="G68" s="36">
        <f t="shared" si="17"/>
        <v>-28594.39</v>
      </c>
      <c r="H68" s="36">
        <f t="shared" si="17"/>
        <v>-13989.36</v>
      </c>
      <c r="I68" s="36">
        <f t="shared" si="17"/>
        <v>-43246.23</v>
      </c>
      <c r="J68" s="36">
        <f t="shared" si="17"/>
        <v>-23842.870000000003</v>
      </c>
      <c r="K68" s="36">
        <f t="shared" si="15"/>
        <v>-210267.48</v>
      </c>
    </row>
    <row r="69" spans="1:11" ht="18.75" customHeight="1">
      <c r="A69" s="12" t="s">
        <v>63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64</v>
      </c>
      <c r="B70" s="19">
        <v>0</v>
      </c>
      <c r="C70" s="36">
        <v>-195.4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-244.1</v>
      </c>
    </row>
    <row r="71" spans="1:11" ht="18.75" customHeight="1">
      <c r="A71" s="12" t="s">
        <v>65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67</v>
      </c>
      <c r="B73" s="36">
        <v>-14176.85</v>
      </c>
      <c r="C73" s="36">
        <v>-20580.23</v>
      </c>
      <c r="D73" s="36">
        <v>-19455.32</v>
      </c>
      <c r="E73" s="36">
        <v>-13643.24</v>
      </c>
      <c r="F73" s="36">
        <v>-18748.64</v>
      </c>
      <c r="G73" s="36">
        <v>-28570.04</v>
      </c>
      <c r="H73" s="36">
        <v>-13989.36</v>
      </c>
      <c r="I73" s="36">
        <v>-4917.91</v>
      </c>
      <c r="J73" s="36">
        <v>-10138.69</v>
      </c>
      <c r="K73" s="49">
        <f t="shared" si="15"/>
        <v>-144220.28</v>
      </c>
    </row>
    <row r="74" spans="1:11" ht="18.75" customHeight="1">
      <c r="A74" s="12" t="s">
        <v>68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70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74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76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90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97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99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100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7">
        <f t="shared" si="15"/>
        <v>0</v>
      </c>
      <c r="L90" s="59"/>
    </row>
    <row r="91" spans="1:12" ht="18.75" customHeight="1">
      <c r="A91" s="12" t="s">
        <v>101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8">
        <v>0</v>
      </c>
      <c r="L91" s="58"/>
    </row>
    <row r="92" spans="1:12" ht="18.75" customHeight="1">
      <c r="A92" s="12" t="s">
        <v>119</v>
      </c>
      <c r="B92" s="19">
        <v>0</v>
      </c>
      <c r="C92" s="19">
        <v>0</v>
      </c>
      <c r="D92" s="19">
        <v>0</v>
      </c>
      <c r="E92" s="49">
        <v>-11409.4</v>
      </c>
      <c r="F92" s="19">
        <v>0</v>
      </c>
      <c r="G92" s="19">
        <v>0</v>
      </c>
      <c r="H92" s="19">
        <v>0</v>
      </c>
      <c r="I92" s="49">
        <v>-6538.49</v>
      </c>
      <c r="J92" s="49">
        <v>-13704.18</v>
      </c>
      <c r="K92" s="49">
        <f t="shared" si="15"/>
        <v>-31652.07</v>
      </c>
      <c r="L92" s="58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8"/>
    </row>
    <row r="94" spans="1:12" ht="18.75" customHeight="1">
      <c r="A94" s="16" t="s">
        <v>128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49">
        <v>35068.9</v>
      </c>
      <c r="J94" s="19">
        <v>0</v>
      </c>
      <c r="K94" s="49">
        <f t="shared" si="15"/>
        <v>35068.9</v>
      </c>
      <c r="L94" s="58"/>
    </row>
    <row r="95" spans="1:12" ht="18.75" customHeight="1">
      <c r="A95" s="16" t="s">
        <v>96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f t="shared" ref="K95:K99" si="18">SUM(B95:J95)</f>
        <v>0</v>
      </c>
      <c r="L95" s="59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92</v>
      </c>
      <c r="B97" s="24">
        <f t="shared" ref="B97:H97" si="19">+B98+B99</f>
        <v>1152814.92</v>
      </c>
      <c r="C97" s="24">
        <f t="shared" si="19"/>
        <v>1876604.9600000002</v>
      </c>
      <c r="D97" s="24">
        <f t="shared" si="19"/>
        <v>2202628.34</v>
      </c>
      <c r="E97" s="24">
        <f t="shared" si="19"/>
        <v>1145218.6300000001</v>
      </c>
      <c r="F97" s="24">
        <f t="shared" si="19"/>
        <v>1620547.52</v>
      </c>
      <c r="G97" s="24">
        <f t="shared" si="19"/>
        <v>2223635.2700000005</v>
      </c>
      <c r="H97" s="24">
        <f t="shared" si="19"/>
        <v>1179884.1199999999</v>
      </c>
      <c r="I97" s="24">
        <f>+I98+I99</f>
        <v>478947.72000000003</v>
      </c>
      <c r="J97" s="24">
        <f>+J98+J99</f>
        <v>685554.71</v>
      </c>
      <c r="K97" s="49">
        <f t="shared" si="18"/>
        <v>12565836.190000001</v>
      </c>
      <c r="L97" s="55"/>
    </row>
    <row r="98" spans="1:13" ht="18.75" customHeight="1">
      <c r="A98" s="16" t="s">
        <v>91</v>
      </c>
      <c r="B98" s="24">
        <f t="shared" ref="B98:J98" si="20">+B48+B61+B68+B94</f>
        <v>1136800.53</v>
      </c>
      <c r="C98" s="24">
        <f t="shared" si="20"/>
        <v>1855233.6600000001</v>
      </c>
      <c r="D98" s="24">
        <f t="shared" si="20"/>
        <v>2181076.58</v>
      </c>
      <c r="E98" s="24">
        <f t="shared" si="20"/>
        <v>1125093.27</v>
      </c>
      <c r="F98" s="24">
        <f t="shared" si="20"/>
        <v>1600975.59</v>
      </c>
      <c r="G98" s="24">
        <f t="shared" si="20"/>
        <v>2196976.3200000003</v>
      </c>
      <c r="H98" s="24">
        <f t="shared" si="20"/>
        <v>1163379.72</v>
      </c>
      <c r="I98" s="24">
        <f t="shared" si="20"/>
        <v>478947.72000000003</v>
      </c>
      <c r="J98" s="24">
        <f t="shared" si="20"/>
        <v>673187.45</v>
      </c>
      <c r="K98" s="49">
        <f t="shared" si="18"/>
        <v>12411670.840000002</v>
      </c>
      <c r="L98" s="55"/>
    </row>
    <row r="99" spans="1:13" ht="18" customHeight="1">
      <c r="A99" s="16" t="s">
        <v>95</v>
      </c>
      <c r="B99" s="24">
        <f t="shared" ref="B99:J99" si="21">IF(+B56+B95+B100&lt;0,0,(B56+B95+B100))</f>
        <v>16014.39</v>
      </c>
      <c r="C99" s="24">
        <f t="shared" si="21"/>
        <v>21371.3</v>
      </c>
      <c r="D99" s="24">
        <f t="shared" si="21"/>
        <v>21551.759999999998</v>
      </c>
      <c r="E99" s="24">
        <f t="shared" si="21"/>
        <v>20125.36</v>
      </c>
      <c r="F99" s="24">
        <f t="shared" si="21"/>
        <v>19571.93</v>
      </c>
      <c r="G99" s="24">
        <f t="shared" si="21"/>
        <v>26658.95</v>
      </c>
      <c r="H99" s="24">
        <f t="shared" si="21"/>
        <v>16504.400000000001</v>
      </c>
      <c r="I99" s="19">
        <f t="shared" si="21"/>
        <v>0</v>
      </c>
      <c r="J99" s="24">
        <f t="shared" si="21"/>
        <v>12367.26</v>
      </c>
      <c r="K99" s="49">
        <f t="shared" si="18"/>
        <v>154165.35</v>
      </c>
    </row>
    <row r="100" spans="1:13" ht="18.75" customHeight="1">
      <c r="A100" s="16" t="s">
        <v>93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M100" s="60"/>
    </row>
    <row r="101" spans="1:13" ht="18.75" customHeight="1">
      <c r="A101" s="16" t="s">
        <v>94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78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12565836.190000001</v>
      </c>
    </row>
    <row r="106" spans="1:13" ht="18.75" customHeight="1">
      <c r="A106" s="26" t="s">
        <v>79</v>
      </c>
      <c r="B106" s="27">
        <v>142049.22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142049.22</v>
      </c>
    </row>
    <row r="107" spans="1:13" ht="18.75" customHeight="1">
      <c r="A107" s="26" t="s">
        <v>80</v>
      </c>
      <c r="B107" s="27">
        <v>1010765.7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1010765.7</v>
      </c>
    </row>
    <row r="108" spans="1:13" ht="18.75" customHeight="1">
      <c r="A108" s="26" t="s">
        <v>81</v>
      </c>
      <c r="B108" s="41">
        <v>0</v>
      </c>
      <c r="C108" s="27">
        <f>+C97</f>
        <v>1876604.9600000002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1876604.9600000002</v>
      </c>
    </row>
    <row r="109" spans="1:13" ht="18.75" customHeight="1">
      <c r="A109" s="26" t="s">
        <v>82</v>
      </c>
      <c r="B109" s="41">
        <v>0</v>
      </c>
      <c r="C109" s="41">
        <v>0</v>
      </c>
      <c r="D109" s="27">
        <f>+D97</f>
        <v>2202628.34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2202628.34</v>
      </c>
    </row>
    <row r="110" spans="1:13" ht="18.75" customHeight="1">
      <c r="A110" s="26" t="s">
        <v>102</v>
      </c>
      <c r="B110" s="41">
        <v>0</v>
      </c>
      <c r="C110" s="41">
        <v>0</v>
      </c>
      <c r="D110" s="41">
        <v>0</v>
      </c>
      <c r="E110" s="27">
        <f>+E97</f>
        <v>1145218.6300000001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1145218.6300000001</v>
      </c>
    </row>
    <row r="111" spans="1:13" ht="18.75" customHeight="1">
      <c r="A111" s="26" t="s">
        <v>103</v>
      </c>
      <c r="B111" s="41">
        <v>0</v>
      </c>
      <c r="C111" s="41">
        <v>0</v>
      </c>
      <c r="D111" s="41">
        <v>0</v>
      </c>
      <c r="E111" s="41">
        <v>0</v>
      </c>
      <c r="F111" s="27">
        <v>199013.02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199013.02</v>
      </c>
    </row>
    <row r="112" spans="1:13" ht="18.75" customHeight="1">
      <c r="A112" s="26" t="s">
        <v>104</v>
      </c>
      <c r="B112" s="41">
        <v>0</v>
      </c>
      <c r="C112" s="41">
        <v>0</v>
      </c>
      <c r="D112" s="41">
        <v>0</v>
      </c>
      <c r="E112" s="41">
        <v>0</v>
      </c>
      <c r="F112" s="27">
        <v>278934.98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278934.98</v>
      </c>
    </row>
    <row r="113" spans="1:11" ht="18.75" customHeight="1">
      <c r="A113" s="26" t="s">
        <v>105</v>
      </c>
      <c r="B113" s="41">
        <v>0</v>
      </c>
      <c r="C113" s="41">
        <v>0</v>
      </c>
      <c r="D113" s="41">
        <v>0</v>
      </c>
      <c r="E113" s="41">
        <v>0</v>
      </c>
      <c r="F113" s="27">
        <v>418574.9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418574.9</v>
      </c>
    </row>
    <row r="114" spans="1:11" ht="18.75" customHeight="1">
      <c r="A114" s="26" t="s">
        <v>106</v>
      </c>
      <c r="B114" s="41">
        <v>0</v>
      </c>
      <c r="C114" s="41">
        <v>0</v>
      </c>
      <c r="D114" s="41">
        <v>0</v>
      </c>
      <c r="E114" s="41">
        <v>0</v>
      </c>
      <c r="F114" s="27">
        <v>724024.62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724024.62</v>
      </c>
    </row>
    <row r="115" spans="1:11" ht="18.75" customHeight="1">
      <c r="A115" s="26" t="s">
        <v>107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643703.27</v>
      </c>
      <c r="H115" s="41">
        <v>0</v>
      </c>
      <c r="I115" s="41">
        <v>0</v>
      </c>
      <c r="J115" s="41">
        <v>0</v>
      </c>
      <c r="K115" s="42">
        <f t="shared" si="22"/>
        <v>643703.27</v>
      </c>
    </row>
    <row r="116" spans="1:11" ht="18.75" customHeight="1">
      <c r="A116" s="26" t="s">
        <v>108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52678.82</v>
      </c>
      <c r="H116" s="41">
        <v>0</v>
      </c>
      <c r="I116" s="41">
        <v>0</v>
      </c>
      <c r="J116" s="41">
        <v>0</v>
      </c>
      <c r="K116" s="42">
        <f t="shared" si="22"/>
        <v>52678.82</v>
      </c>
    </row>
    <row r="117" spans="1:11" ht="18.75" customHeight="1">
      <c r="A117" s="26" t="s">
        <v>109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355648.45</v>
      </c>
      <c r="H117" s="41">
        <v>0</v>
      </c>
      <c r="I117" s="41">
        <v>0</v>
      </c>
      <c r="J117" s="41">
        <v>0</v>
      </c>
      <c r="K117" s="42">
        <f t="shared" si="22"/>
        <v>355648.45</v>
      </c>
    </row>
    <row r="118" spans="1:11" ht="18.75" customHeight="1">
      <c r="A118" s="26" t="s">
        <v>110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324660.98</v>
      </c>
      <c r="H118" s="41">
        <v>0</v>
      </c>
      <c r="I118" s="41">
        <v>0</v>
      </c>
      <c r="J118" s="41">
        <v>0</v>
      </c>
      <c r="K118" s="42">
        <f t="shared" si="22"/>
        <v>324660.98</v>
      </c>
    </row>
    <row r="119" spans="1:11" ht="18.75" customHeight="1">
      <c r="A119" s="26" t="s">
        <v>111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846943.76</v>
      </c>
      <c r="H119" s="41">
        <v>0</v>
      </c>
      <c r="I119" s="41">
        <v>0</v>
      </c>
      <c r="J119" s="41">
        <v>0</v>
      </c>
      <c r="K119" s="42">
        <f t="shared" si="22"/>
        <v>846943.76</v>
      </c>
    </row>
    <row r="120" spans="1:11" ht="18.75" customHeight="1">
      <c r="A120" s="26" t="s">
        <v>112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422758.31</v>
      </c>
      <c r="I120" s="41">
        <v>0</v>
      </c>
      <c r="J120" s="41">
        <v>0</v>
      </c>
      <c r="K120" s="42">
        <f t="shared" si="22"/>
        <v>422758.31</v>
      </c>
    </row>
    <row r="121" spans="1:11" ht="18.75" customHeight="1">
      <c r="A121" s="26" t="s">
        <v>113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757125.8</v>
      </c>
      <c r="I121" s="41">
        <v>0</v>
      </c>
      <c r="J121" s="41">
        <v>0</v>
      </c>
      <c r="K121" s="42">
        <f t="shared" si="22"/>
        <v>757125.8</v>
      </c>
    </row>
    <row r="122" spans="1:11" ht="18.75" customHeight="1">
      <c r="A122" s="26" t="s">
        <v>114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478947.72</v>
      </c>
      <c r="J122" s="41">
        <v>0</v>
      </c>
      <c r="K122" s="42">
        <f t="shared" si="22"/>
        <v>478947.72</v>
      </c>
    </row>
    <row r="123" spans="1:11" ht="18.75" customHeight="1">
      <c r="A123" s="28" t="s">
        <v>115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685554.71</v>
      </c>
      <c r="K123" s="45">
        <f t="shared" si="22"/>
        <v>685554.71</v>
      </c>
    </row>
    <row r="124" spans="1:11" ht="18.75" customHeight="1">
      <c r="A124" s="40" t="s">
        <v>126</v>
      </c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56" t="s">
        <v>127</v>
      </c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2014-05-21T17:55:09Z</dcterms:modified>
</cp:coreProperties>
</file>