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H60" s="1"/>
  <c r="I62"/>
  <c r="I61" s="1"/>
  <c r="I60" s="1"/>
  <c r="J62"/>
  <c r="J61" s="1"/>
  <c r="J60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98" l="1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C47" l="1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<sst xmlns="http://schemas.openxmlformats.org/spreadsheetml/2006/main" count="127" uniqueCount="127">
  <si>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</si>
  <si>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</si>
  <si>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</si>
  <si>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</si>
  <si>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</si>
  <si>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</si>
  <si>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</si>
  <si>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</si>
  <si>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</si>
  <si>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</si>
  <si>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</si>
  <si>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</si>
  <si>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</si>
  <si>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</si>
  <si>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</si>
  <si>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</si>
  <si>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</si>
  <si>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</si>
  <si>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</si>
  <si>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</si>
  <si>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</si>
  <si>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</si>
  <si>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</si>
  <si>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</si>
  <si>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</si>
  <si>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</si>
  <si>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</si>
  <si>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</si>
  <si>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</si>
  <si>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</si>
  <si>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</si>
  <si>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</si>
  <si>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</si>
  <si>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</si>
  <si>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</si>
  <si>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</si>
  <si>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</si>
  <si>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</si>
  <si>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</si>
  <si>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</si>
  <si>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</si>
  <si>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</si>
  <si>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</si>
  <si>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</si>
  <si>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</si>
  <si>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</si>
  <si>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</si>
  <si>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</si>
  <si>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</si>
  <si>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</si>
  <si>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</si>
  <si>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</si>
  <si>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</si>
  <si>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</si>
  <si>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</si>
  <si>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</si>
  <si>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</si>
  <si>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</si>
  <si>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</si>
  <si>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</si>
  <si>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</si>
  <si>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</si>
  <si>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</si>
  <si>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</si>
  <si>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</si>
  <si>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</si>
  <si>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</si>
  <si>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</si>
  <si>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</si>
  <si>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</si>
  <si>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</si>
  <si>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</si>
  <si>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</si>
  <si>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</si>
  <si>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</si>
  <si>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</si>
  <si>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</si>
  <si>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</si>
  <si>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</si>
  <si>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</si>
  <si>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</si>
  <si>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</si>
  <si>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</si>
  <si>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</si>
  <si>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</si>
  <si>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</si>
  <si>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</si>
  <si>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</si>
  <si>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</si>
  <si>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</si>
  <si>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</si>
  <si>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</si>
  <si>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</si>
  <si>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</si>
  <si>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</si>
  <si>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</si>
  <si>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</si>
  <si>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</si>
  <si>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</si>
  <si>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</si>
  <si>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</si>
  <si>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</si>
  <si>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</si>
  <si>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</si>
  <si>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</si>
  <si>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</si>
  <si>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</si>
  <si>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</si>
  <si>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</si>
  <si>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</si>
  <si>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</si>
  <si>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</si>
  <si>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</si>
  <si>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</si>
  <si>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</si>
  <si>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</si>
  <si>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</si>
  <si>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</si>
  <si>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</si>
  <si>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</si>
  <si>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</si>
  <si>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</si>
  <si>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</si>
  <si>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</si>
  <si>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</si>
  <si>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</si>
  <si>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14/05/14 - VENCIMENTO 21/05/14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</si>
</sst>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617068</v>
      </c>
      <c r="C7" s="9">
        <f t="shared" si="0"/>
        <v>819499</v>
      </c>
      <c r="D7" s="9">
        <f t="shared" si="0"/>
        <v>825574</v>
      </c>
      <c r="E7" s="9">
        <f t="shared" si="0"/>
        <v>556305</v>
      </c>
      <c r="F7" s="9">
        <f t="shared" si="0"/>
        <v>800606</v>
      </c>
      <c r="G7" s="9">
        <f t="shared" si="0"/>
        <v>1213637</v>
      </c>
      <c r="H7" s="9">
        <f t="shared" si="0"/>
        <v>586220</v>
      </c>
      <c r="I7" s="9">
        <f t="shared" si="0"/>
        <v>124974</v>
      </c>
      <c r="J7" s="9">
        <f t="shared" si="0"/>
        <v>310258</v>
      </c>
      <c r="K7" s="9">
        <f t="shared" si="0"/>
        <v>5854141</v>
      </c>
      <c r="L7" s="53"/>
    </row>
    <row r="8" spans="1:13" ht="17.25" customHeight="1">
      <c r="A8" s="10" t="s">
        <v>125</v>
      </c>
      <c r="B8" s="11">
        <f>B9+B12+B16</f>
        <v>370265</v>
      </c>
      <c r="C8" s="11">
        <f t="shared" ref="C8:J8" si="1">C9+C12+C16</f>
        <v>499174</v>
      </c>
      <c r="D8" s="11">
        <f t="shared" si="1"/>
        <v>470532</v>
      </c>
      <c r="E8" s="11">
        <f t="shared" si="1"/>
        <v>332316</v>
      </c>
      <c r="F8" s="11">
        <f t="shared" si="1"/>
        <v>451481</v>
      </c>
      <c r="G8" s="11">
        <f t="shared" si="1"/>
        <v>664046</v>
      </c>
      <c r="H8" s="11">
        <f t="shared" si="1"/>
        <v>363739</v>
      </c>
      <c r="I8" s="11">
        <f t="shared" si="1"/>
        <v>68316</v>
      </c>
      <c r="J8" s="11">
        <f t="shared" si="1"/>
        <v>174447</v>
      </c>
      <c r="K8" s="11">
        <f>SUM(B8:J8)</f>
        <v>3394316</v>
      </c>
    </row>
    <row r="9" spans="1:13" ht="17.25" customHeight="1">
      <c r="A9" s="15" t="s">
        <v>17</v>
      </c>
      <c r="B9" s="13">
        <f>+B10+B11</f>
        <v>49032</v>
      </c>
      <c r="C9" s="13">
        <f t="shared" ref="C9:J9" si="2">+C10+C11</f>
        <v>67537</v>
      </c>
      <c r="D9" s="13">
        <f t="shared" si="2"/>
        <v>57809</v>
      </c>
      <c r="E9" s="13">
        <f t="shared" si="2"/>
        <v>42100</v>
      </c>
      <c r="F9" s="13">
        <f t="shared" si="2"/>
        <v>51161</v>
      </c>
      <c r="G9" s="13">
        <f t="shared" si="2"/>
        <v>59652</v>
      </c>
      <c r="H9" s="13">
        <f t="shared" si="2"/>
        <v>59888</v>
      </c>
      <c r="I9" s="13">
        <f t="shared" si="2"/>
        <v>10788</v>
      </c>
      <c r="J9" s="13">
        <f t="shared" si="2"/>
        <v>18836</v>
      </c>
      <c r="K9" s="11">
        <f>SUM(B9:J9)</f>
        <v>416803</v>
      </c>
    </row>
    <row r="10" spans="1:13" ht="17.25" customHeight="1">
      <c r="A10" s="30" t="s">
        <v>18</v>
      </c>
      <c r="B10" s="13">
        <v>49032</v>
      </c>
      <c r="C10" s="13">
        <v>67537</v>
      </c>
      <c r="D10" s="13">
        <v>57809</v>
      </c>
      <c r="E10" s="13">
        <v>42100</v>
      </c>
      <c r="F10" s="13">
        <v>51161</v>
      </c>
      <c r="G10" s="13">
        <v>59652</v>
      </c>
      <c r="H10" s="13">
        <v>59888</v>
      </c>
      <c r="I10" s="13">
        <v>10788</v>
      </c>
      <c r="J10" s="13">
        <v>18836</v>
      </c>
      <c r="K10" s="11">
        <f>SUM(B10:J10)</f>
        <v>416803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312267</v>
      </c>
      <c r="C12" s="17">
        <f t="shared" si="3"/>
        <v>418990</v>
      </c>
      <c r="D12" s="17">
        <f t="shared" si="3"/>
        <v>401670</v>
      </c>
      <c r="E12" s="17">
        <f t="shared" si="3"/>
        <v>282724</v>
      </c>
      <c r="F12" s="17">
        <f t="shared" si="3"/>
        <v>389628</v>
      </c>
      <c r="G12" s="17">
        <f t="shared" si="3"/>
        <v>588738</v>
      </c>
      <c r="H12" s="17">
        <f t="shared" si="3"/>
        <v>295616</v>
      </c>
      <c r="I12" s="17">
        <f t="shared" si="3"/>
        <v>55482</v>
      </c>
      <c r="J12" s="17">
        <f t="shared" si="3"/>
        <v>151428</v>
      </c>
      <c r="K12" s="11">
        <f t="shared" ref="K12:K27" si="4">SUM(B12:J12)</f>
        <v>2896543</v>
      </c>
    </row>
    <row r="13" spans="1:13" ht="17.25" customHeight="1">
      <c r="A13" s="14" t="s">
        <v>20</v>
      </c>
      <c r="B13" s="13">
        <v>135876</v>
      </c>
      <c r="C13" s="13">
        <v>194388</v>
      </c>
      <c r="D13" s="13">
        <v>192831</v>
      </c>
      <c r="E13" s="13">
        <v>132855</v>
      </c>
      <c r="F13" s="13">
        <v>181419</v>
      </c>
      <c r="G13" s="13">
        <v>265481</v>
      </c>
      <c r="H13" s="13">
        <v>128746</v>
      </c>
      <c r="I13" s="13">
        <v>28006</v>
      </c>
      <c r="J13" s="13">
        <v>72149</v>
      </c>
      <c r="K13" s="11">
        <f t="shared" si="4"/>
        <v>1331751</v>
      </c>
      <c r="L13" s="53"/>
      <c r="M13" s="54"/>
    </row>
    <row r="14" spans="1:13" ht="17.25" customHeight="1">
      <c r="A14" s="14" t="s">
        <v>21</v>
      </c>
      <c r="B14" s="13">
        <v>140403</v>
      </c>
      <c r="C14" s="13">
        <v>172022</v>
      </c>
      <c r="D14" s="13">
        <v>161600</v>
      </c>
      <c r="E14" s="13">
        <v>119398</v>
      </c>
      <c r="F14" s="13">
        <v>166399</v>
      </c>
      <c r="G14" s="13">
        <v>270513</v>
      </c>
      <c r="H14" s="13">
        <v>131409</v>
      </c>
      <c r="I14" s="13">
        <v>20165</v>
      </c>
      <c r="J14" s="13">
        <v>61157</v>
      </c>
      <c r="K14" s="11">
        <f t="shared" si="4"/>
        <v>1243066</v>
      </c>
      <c r="L14" s="53"/>
    </row>
    <row r="15" spans="1:13" ht="17.25" customHeight="1">
      <c r="A15" s="14" t="s">
        <v>22</v>
      </c>
      <c r="B15" s="13">
        <v>35988</v>
      </c>
      <c r="C15" s="13">
        <v>52580</v>
      </c>
      <c r="D15" s="13">
        <v>47239</v>
      </c>
      <c r="E15" s="13">
        <v>30471</v>
      </c>
      <c r="F15" s="13">
        <v>41810</v>
      </c>
      <c r="G15" s="13">
        <v>52744</v>
      </c>
      <c r="H15" s="13">
        <v>35461</v>
      </c>
      <c r="I15" s="13">
        <v>7311</v>
      </c>
      <c r="J15" s="13">
        <v>18122</v>
      </c>
      <c r="K15" s="11">
        <f t="shared" si="4"/>
        <v>321726</v>
      </c>
    </row>
    <row r="16" spans="1:13" ht="17.25" customHeight="1">
      <c r="A16" s="15" t="s">
        <v>121</v>
      </c>
      <c r="B16" s="13">
        <f>B17+B18+B19</f>
        <v>8966</v>
      </c>
      <c r="C16" s="13">
        <f t="shared" ref="C16:J16" si="5">C17+C18+C19</f>
        <v>12647</v>
      </c>
      <c r="D16" s="13">
        <f t="shared" si="5"/>
        <v>11053</v>
      </c>
      <c r="E16" s="13">
        <f t="shared" si="5"/>
        <v>7492</v>
      </c>
      <c r="F16" s="13">
        <f t="shared" si="5"/>
        <v>10692</v>
      </c>
      <c r="G16" s="13">
        <f t="shared" si="5"/>
        <v>15656</v>
      </c>
      <c r="H16" s="13">
        <f t="shared" si="5"/>
        <v>8235</v>
      </c>
      <c r="I16" s="13">
        <f t="shared" si="5"/>
        <v>2046</v>
      </c>
      <c r="J16" s="13">
        <f t="shared" si="5"/>
        <v>4183</v>
      </c>
      <c r="K16" s="11">
        <f t="shared" si="4"/>
        <v>80970</v>
      </c>
    </row>
    <row r="17" spans="1:12" ht="17.25" customHeight="1">
      <c r="A17" s="14" t="s">
        <v>122</v>
      </c>
      <c r="B17" s="13">
        <v>3373</v>
      </c>
      <c r="C17" s="13">
        <v>4919</v>
      </c>
      <c r="D17" s="13">
        <v>4431</v>
      </c>
      <c r="E17" s="13">
        <v>3181</v>
      </c>
      <c r="F17" s="13">
        <v>4486</v>
      </c>
      <c r="G17" s="13">
        <v>6918</v>
      </c>
      <c r="H17" s="13">
        <v>3645</v>
      </c>
      <c r="I17" s="13">
        <v>854</v>
      </c>
      <c r="J17" s="13">
        <v>1676</v>
      </c>
      <c r="K17" s="11">
        <f t="shared" si="4"/>
        <v>33483</v>
      </c>
    </row>
    <row r="18" spans="1:12" ht="17.25" customHeight="1">
      <c r="A18" s="14" t="s">
        <v>123</v>
      </c>
      <c r="B18" s="13">
        <v>200</v>
      </c>
      <c r="C18" s="13">
        <v>273</v>
      </c>
      <c r="D18" s="13">
        <v>254</v>
      </c>
      <c r="E18" s="13">
        <v>262</v>
      </c>
      <c r="F18" s="13">
        <v>342</v>
      </c>
      <c r="G18" s="13">
        <v>502</v>
      </c>
      <c r="H18" s="13">
        <v>245</v>
      </c>
      <c r="I18" s="13">
        <v>54</v>
      </c>
      <c r="J18" s="13">
        <v>83</v>
      </c>
      <c r="K18" s="11">
        <f t="shared" si="4"/>
        <v>2215</v>
      </c>
    </row>
    <row r="19" spans="1:12" ht="17.25" customHeight="1">
      <c r="A19" s="14" t="s">
        <v>124</v>
      </c>
      <c r="B19" s="13">
        <v>5393</v>
      </c>
      <c r="C19" s="13">
        <v>7455</v>
      </c>
      <c r="D19" s="13">
        <v>6368</v>
      </c>
      <c r="E19" s="13">
        <v>4049</v>
      </c>
      <c r="F19" s="13">
        <v>5864</v>
      </c>
      <c r="G19" s="13">
        <v>8236</v>
      </c>
      <c r="H19" s="13">
        <v>4345</v>
      </c>
      <c r="I19" s="13">
        <v>1138</v>
      </c>
      <c r="J19" s="13">
        <v>2424</v>
      </c>
      <c r="K19" s="11">
        <f t="shared" si="4"/>
        <v>45272</v>
      </c>
    </row>
    <row r="20" spans="1:12" ht="17.25" customHeight="1">
      <c r="A20" s="16" t="s">
        <v>23</v>
      </c>
      <c r="B20" s="11">
        <f>+B21+B22+B23</f>
        <v>200272</v>
      </c>
      <c r="C20" s="11">
        <f t="shared" ref="C20:J20" si="6">+C21+C22+C23</f>
        <v>246246</v>
      </c>
      <c r="D20" s="11">
        <f t="shared" si="6"/>
        <v>269683</v>
      </c>
      <c r="E20" s="11">
        <f t="shared" si="6"/>
        <v>172464</v>
      </c>
      <c r="F20" s="11">
        <f t="shared" si="6"/>
        <v>283173</v>
      </c>
      <c r="G20" s="11">
        <f t="shared" si="6"/>
        <v>477821</v>
      </c>
      <c r="H20" s="11">
        <f t="shared" si="6"/>
        <v>177499</v>
      </c>
      <c r="I20" s="11">
        <f t="shared" si="6"/>
        <v>41546</v>
      </c>
      <c r="J20" s="11">
        <f t="shared" si="6"/>
        <v>98194</v>
      </c>
      <c r="K20" s="11">
        <f t="shared" si="4"/>
        <v>1966898</v>
      </c>
    </row>
    <row r="21" spans="1:12" ht="17.25" customHeight="1">
      <c r="A21" s="12" t="s">
        <v>24</v>
      </c>
      <c r="B21" s="13">
        <v>100115</v>
      </c>
      <c r="C21" s="13">
        <v>133977</v>
      </c>
      <c r="D21" s="13">
        <v>148206</v>
      </c>
      <c r="E21" s="13">
        <v>93693</v>
      </c>
      <c r="F21" s="13">
        <v>151515</v>
      </c>
      <c r="G21" s="13">
        <v>240694</v>
      </c>
      <c r="H21" s="13">
        <v>95031</v>
      </c>
      <c r="I21" s="13">
        <v>23867</v>
      </c>
      <c r="J21" s="13">
        <v>52890</v>
      </c>
      <c r="K21" s="11">
        <f t="shared" si="4"/>
        <v>1039988</v>
      </c>
      <c r="L21" s="53"/>
    </row>
    <row r="22" spans="1:12" ht="17.25" customHeight="1">
      <c r="A22" s="12" t="s">
        <v>25</v>
      </c>
      <c r="B22" s="13">
        <v>81503</v>
      </c>
      <c r="C22" s="13">
        <v>88714</v>
      </c>
      <c r="D22" s="13">
        <v>96237</v>
      </c>
      <c r="E22" s="13">
        <v>64873</v>
      </c>
      <c r="F22" s="13">
        <v>108071</v>
      </c>
      <c r="G22" s="13">
        <v>201947</v>
      </c>
      <c r="H22" s="13">
        <v>66593</v>
      </c>
      <c r="I22" s="13">
        <v>13719</v>
      </c>
      <c r="J22" s="13">
        <v>35571</v>
      </c>
      <c r="K22" s="11">
        <f t="shared" si="4"/>
        <v>757228</v>
      </c>
      <c r="L22" s="53"/>
    </row>
    <row r="23" spans="1:12" ht="17.25" customHeight="1">
      <c r="A23" s="12" t="s">
        <v>26</v>
      </c>
      <c r="B23" s="13">
        <v>18654</v>
      </c>
      <c r="C23" s="13">
        <v>23555</v>
      </c>
      <c r="D23" s="13">
        <v>25240</v>
      </c>
      <c r="E23" s="13">
        <v>13898</v>
      </c>
      <c r="F23" s="13">
        <v>23587</v>
      </c>
      <c r="G23" s="13">
        <v>35180</v>
      </c>
      <c r="H23" s="13">
        <v>15875</v>
      </c>
      <c r="I23" s="13">
        <v>3960</v>
      </c>
      <c r="J23" s="13">
        <v>9733</v>
      </c>
      <c r="K23" s="11">
        <f t="shared" si="4"/>
        <v>169682</v>
      </c>
    </row>
    <row r="24" spans="1:12" ht="17.25" customHeight="1">
      <c r="A24" s="16" t="s">
        <v>27</v>
      </c>
      <c r="B24" s="13">
        <v>46531</v>
      </c>
      <c r="C24" s="13">
        <v>74079</v>
      </c>
      <c r="D24" s="13">
        <v>85359</v>
      </c>
      <c r="E24" s="13">
        <v>51525</v>
      </c>
      <c r="F24" s="13">
        <v>65952</v>
      </c>
      <c r="G24" s="13">
        <v>71770</v>
      </c>
      <c r="H24" s="13">
        <v>36441</v>
      </c>
      <c r="I24" s="13">
        <v>15112</v>
      </c>
      <c r="J24" s="13">
        <v>37617</v>
      </c>
      <c r="K24" s="11">
        <f t="shared" si="4"/>
        <v>484386</v>
      </c>
    </row>
    <row r="25" spans="1:12" ht="17.25" customHeight="1">
      <c r="A25" s="12" t="s">
        <v>28</v>
      </c>
      <c r="B25" s="13">
        <v>29780</v>
      </c>
      <c r="C25" s="13">
        <v>47411</v>
      </c>
      <c r="D25" s="13">
        <v>54630</v>
      </c>
      <c r="E25" s="13">
        <v>32976</v>
      </c>
      <c r="F25" s="13">
        <v>42209</v>
      </c>
      <c r="G25" s="13">
        <v>45933</v>
      </c>
      <c r="H25" s="13">
        <v>23322</v>
      </c>
      <c r="I25" s="13">
        <v>9672</v>
      </c>
      <c r="J25" s="13">
        <v>24075</v>
      </c>
      <c r="K25" s="11">
        <f t="shared" si="4"/>
        <v>310008</v>
      </c>
      <c r="L25" s="53"/>
    </row>
    <row r="26" spans="1:12" ht="17.25" customHeight="1">
      <c r="A26" s="12" t="s">
        <v>29</v>
      </c>
      <c r="B26" s="13">
        <v>16751</v>
      </c>
      <c r="C26" s="13">
        <v>26668</v>
      </c>
      <c r="D26" s="13">
        <v>30729</v>
      </c>
      <c r="E26" s="13">
        <v>18549</v>
      </c>
      <c r="F26" s="13">
        <v>23743</v>
      </c>
      <c r="G26" s="13">
        <v>25837</v>
      </c>
      <c r="H26" s="13">
        <v>13119</v>
      </c>
      <c r="I26" s="13">
        <v>5440</v>
      </c>
      <c r="J26" s="13">
        <v>13542</v>
      </c>
      <c r="K26" s="11">
        <f t="shared" si="4"/>
        <v>174378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8541</v>
      </c>
      <c r="I27" s="11">
        <v>0</v>
      </c>
      <c r="J27" s="11">
        <v>0</v>
      </c>
      <c r="K27" s="11">
        <f t="shared" si="4"/>
        <v>8541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5858.41</v>
      </c>
      <c r="I35" s="19">
        <v>0</v>
      </c>
      <c r="J35" s="19">
        <v>0</v>
      </c>
      <c r="K35" s="23">
        <f>SUM(B35:J35)</f>
        <v>5858.41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1417314.1099999999</v>
      </c>
      <c r="C47" s="22">
        <f t="shared" ref="C47:H47" si="9">+C48+C56</f>
        <v>2143991.9700000002</v>
      </c>
      <c r="D47" s="22">
        <f t="shared" si="9"/>
        <v>2450885.8099999996</v>
      </c>
      <c r="E47" s="22">
        <f t="shared" si="9"/>
        <v>1399761.76</v>
      </c>
      <c r="F47" s="22">
        <f t="shared" si="9"/>
        <v>1947110.94</v>
      </c>
      <c r="G47" s="22">
        <f t="shared" si="9"/>
        <v>2540222.54</v>
      </c>
      <c r="H47" s="22">
        <f t="shared" si="9"/>
        <v>1414518.0699999998</v>
      </c>
      <c r="I47" s="22">
        <f>+I48+I56</f>
        <v>526827.9</v>
      </c>
      <c r="J47" s="22">
        <f>+J48+J56</f>
        <v>787857.13</v>
      </c>
      <c r="K47" s="22">
        <f>SUM(B47:J47)</f>
        <v>14628490.23</v>
      </c>
    </row>
    <row r="48" spans="1:11" ht="17.25" customHeight="1">
      <c r="A48" s="16" t="s">
        <v>48</v>
      </c>
      <c r="B48" s="23">
        <f>SUM(B49:B55)</f>
        <v>1401299.72</v>
      </c>
      <c r="C48" s="23">
        <f t="shared" ref="C48:H48" si="10">SUM(C49:C55)</f>
        <v>2122620.6700000004</v>
      </c>
      <c r="D48" s="23">
        <f t="shared" si="10"/>
        <v>2429334.0499999998</v>
      </c>
      <c r="E48" s="23">
        <f t="shared" si="10"/>
        <v>1379636.4</v>
      </c>
      <c r="F48" s="23">
        <f t="shared" si="10"/>
        <v>1927539.01</v>
      </c>
      <c r="G48" s="23">
        <f t="shared" si="10"/>
        <v>2513563.59</v>
      </c>
      <c r="H48" s="23">
        <f t="shared" si="10"/>
        <v>1398013.67</v>
      </c>
      <c r="I48" s="23">
        <f>SUM(I49:I55)</f>
        <v>526827.9</v>
      </c>
      <c r="J48" s="23">
        <f>SUM(J49:J55)</f>
        <v>775489.87</v>
      </c>
      <c r="K48" s="23">
        <f t="shared" ref="K48:K56" si="11">SUM(B48:J48)</f>
        <v>14474324.879999999</v>
      </c>
    </row>
    <row r="49" spans="1:11" ht="17.25" customHeight="1">
      <c r="A49" s="35" t="s">
        <v>49</v>
      </c>
      <c r="B49" s="23">
        <f t="shared" ref="B49:H49" si="12">ROUND(B30*B7,2)</f>
        <v>1401299.72</v>
      </c>
      <c r="C49" s="23">
        <f t="shared" si="12"/>
        <v>2117913.2200000002</v>
      </c>
      <c r="D49" s="23">
        <f t="shared" si="12"/>
        <v>2429334.0499999998</v>
      </c>
      <c r="E49" s="23">
        <f t="shared" si="12"/>
        <v>1379636.4</v>
      </c>
      <c r="F49" s="23">
        <f t="shared" si="12"/>
        <v>1927539.01</v>
      </c>
      <c r="G49" s="23">
        <f t="shared" si="12"/>
        <v>2513563.59</v>
      </c>
      <c r="H49" s="23">
        <f t="shared" si="12"/>
        <v>1392155.26</v>
      </c>
      <c r="I49" s="23">
        <f>ROUND(I30*I7,2)</f>
        <v>526827.9</v>
      </c>
      <c r="J49" s="23">
        <f>ROUND(J30*J7,2)</f>
        <v>775489.87</v>
      </c>
      <c r="K49" s="23">
        <f t="shared" si="11"/>
        <v>14463759.02</v>
      </c>
    </row>
    <row r="50" spans="1:11" ht="17.25" customHeight="1">
      <c r="A50" s="35" t="s">
        <v>50</v>
      </c>
      <c r="B50" s="19">
        <v>0</v>
      </c>
      <c r="C50" s="23">
        <f>ROUND(C31*C7,2)</f>
        <v>4707.45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4707.45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5858.41</v>
      </c>
      <c r="I53" s="32">
        <f>+I35</f>
        <v>0</v>
      </c>
      <c r="J53" s="32">
        <f>+J35</f>
        <v>0</v>
      </c>
      <c r="K53" s="23">
        <f t="shared" si="11"/>
        <v>5858.41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-238347.73</v>
      </c>
      <c r="C60" s="36">
        <f t="shared" si="13"/>
        <v>-230781.99</v>
      </c>
      <c r="D60" s="36">
        <f t="shared" si="13"/>
        <v>-220692.3</v>
      </c>
      <c r="E60" s="36">
        <f t="shared" si="13"/>
        <v>-265223.8</v>
      </c>
      <c r="F60" s="36">
        <f t="shared" si="13"/>
        <v>-252093.27</v>
      </c>
      <c r="G60" s="36">
        <f t="shared" si="13"/>
        <v>-277571.07</v>
      </c>
      <c r="H60" s="36">
        <f t="shared" si="13"/>
        <v>-193653.36</v>
      </c>
      <c r="I60" s="36">
        <f t="shared" si="13"/>
        <v>-75709.77</v>
      </c>
      <c r="J60" s="36">
        <f t="shared" si="13"/>
        <v>-80749.33</v>
      </c>
      <c r="K60" s="36">
        <f>SUM(B60:J60)</f>
        <v>-1834822.62</v>
      </c>
    </row>
    <row r="61" spans="1:11" ht="18.75" customHeight="1">
      <c r="A61" s="16" t="s">
        <v>83</v>
      </c>
      <c r="B61" s="36">
        <f t="shared" ref="B61:J61" si="14">B62+B63+B64+B65+B66+B67</f>
        <v>-224170.88</v>
      </c>
      <c r="C61" s="36">
        <f t="shared" si="14"/>
        <v>-210006.36</v>
      </c>
      <c r="D61" s="36">
        <f t="shared" si="14"/>
        <v>-200144.88</v>
      </c>
      <c r="E61" s="36">
        <f t="shared" si="14"/>
        <v>-239049.74</v>
      </c>
      <c r="F61" s="36">
        <f t="shared" si="14"/>
        <v>-232963.97999999998</v>
      </c>
      <c r="G61" s="36">
        <f t="shared" si="14"/>
        <v>-248976.68</v>
      </c>
      <c r="H61" s="36">
        <f t="shared" si="14"/>
        <v>-179664</v>
      </c>
      <c r="I61" s="36">
        <f t="shared" si="14"/>
        <v>-32364</v>
      </c>
      <c r="J61" s="36">
        <f t="shared" si="14"/>
        <v>-56508</v>
      </c>
      <c r="K61" s="36">
        <f t="shared" ref="K61:K92" si="15">SUM(B61:J61)</f>
        <v>-1623848.5199999998</v>
      </c>
    </row>
    <row r="62" spans="1:11" ht="18.75" customHeight="1">
      <c r="A62" s="12" t="s">
        <v>84</v>
      </c>
      <c r="B62" s="36">
        <f>-ROUND(B9*$D$3,2)</f>
        <v>-147096</v>
      </c>
      <c r="C62" s="36">
        <f t="shared" ref="C62:J62" si="16">-ROUND(C9*$D$3,2)</f>
        <v>-202611</v>
      </c>
      <c r="D62" s="36">
        <f t="shared" si="16"/>
        <v>-173427</v>
      </c>
      <c r="E62" s="36">
        <f t="shared" si="16"/>
        <v>-126300</v>
      </c>
      <c r="F62" s="36">
        <f t="shared" si="16"/>
        <v>-153483</v>
      </c>
      <c r="G62" s="36">
        <f t="shared" si="16"/>
        <v>-178956</v>
      </c>
      <c r="H62" s="36">
        <f t="shared" si="16"/>
        <v>-179664</v>
      </c>
      <c r="I62" s="36">
        <f t="shared" si="16"/>
        <v>-32364</v>
      </c>
      <c r="J62" s="36">
        <f t="shared" si="16"/>
        <v>-56508</v>
      </c>
      <c r="K62" s="36">
        <f t="shared" si="15"/>
        <v>-1250409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-77074.880000000005</v>
      </c>
      <c r="C66" s="48">
        <v>-7395.36</v>
      </c>
      <c r="D66" s="48">
        <v>-26717.88</v>
      </c>
      <c r="E66" s="48">
        <v>-112749.74</v>
      </c>
      <c r="F66" s="48">
        <v>-79480.98</v>
      </c>
      <c r="G66" s="48">
        <v>-70020.679999999993</v>
      </c>
      <c r="H66" s="19">
        <v>0</v>
      </c>
      <c r="I66" s="19">
        <v>0</v>
      </c>
      <c r="J66" s="19">
        <v>0</v>
      </c>
      <c r="K66" s="36">
        <f t="shared" si="15"/>
        <v>-373439.52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-14176.85</v>
      </c>
      <c r="C68" s="36">
        <f t="shared" si="17"/>
        <v>-20775.63</v>
      </c>
      <c r="D68" s="36">
        <f t="shared" si="17"/>
        <v>-20547.419999999998</v>
      </c>
      <c r="E68" s="36">
        <f t="shared" si="17"/>
        <v>-26174.059999999998</v>
      </c>
      <c r="F68" s="36">
        <f t="shared" si="17"/>
        <v>-19129.29</v>
      </c>
      <c r="G68" s="36">
        <f t="shared" si="17"/>
        <v>-28594.39</v>
      </c>
      <c r="H68" s="36">
        <f t="shared" si="17"/>
        <v>-13989.36</v>
      </c>
      <c r="I68" s="36">
        <f t="shared" si="17"/>
        <v>-43345.770000000004</v>
      </c>
      <c r="J68" s="36">
        <f t="shared" si="17"/>
        <v>-24241.33</v>
      </c>
      <c r="K68" s="36">
        <f t="shared" si="15"/>
        <v>-210974.10000000003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-11618.02</v>
      </c>
      <c r="F92" s="19">
        <v>0</v>
      </c>
      <c r="G92" s="19">
        <v>0</v>
      </c>
      <c r="H92" s="19">
        <v>0</v>
      </c>
      <c r="I92" s="49">
        <v>-6638.03</v>
      </c>
      <c r="J92" s="49">
        <v>-14102.64</v>
      </c>
      <c r="K92" s="49">
        <f t="shared" si="15"/>
        <v>-32358.69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1178966.3799999997</v>
      </c>
      <c r="C97" s="24">
        <f t="shared" si="19"/>
        <v>1913209.9800000007</v>
      </c>
      <c r="D97" s="24">
        <f t="shared" si="19"/>
        <v>2230193.5099999998</v>
      </c>
      <c r="E97" s="24">
        <f t="shared" si="19"/>
        <v>1134537.96</v>
      </c>
      <c r="F97" s="24">
        <f t="shared" si="19"/>
        <v>1695017.67</v>
      </c>
      <c r="G97" s="24">
        <f t="shared" si="19"/>
        <v>2262651.4699999997</v>
      </c>
      <c r="H97" s="24">
        <f t="shared" si="19"/>
        <v>1220864.7099999997</v>
      </c>
      <c r="I97" s="24">
        <f>+I98+I99</f>
        <v>451118.13</v>
      </c>
      <c r="J97" s="24">
        <f>+J98+J99</f>
        <v>707107.8</v>
      </c>
      <c r="K97" s="49">
        <f t="shared" si="18"/>
        <v>12793667.609999999</v>
      </c>
      <c r="L97" s="55"/>
    </row>
    <row r="98" spans="1:13" ht="18.75" customHeight="1">
      <c r="A98" s="16" t="s">
        <v>91</v>
      </c>
      <c r="B98" s="24">
        <f t="shared" ref="B98:J98" si="20">+B48+B61+B68+B94</f>
        <v>1162951.9899999998</v>
      </c>
      <c r="C98" s="24">
        <f t="shared" si="20"/>
        <v>1891838.6800000006</v>
      </c>
      <c r="D98" s="24">
        <f t="shared" si="20"/>
        <v>2208641.75</v>
      </c>
      <c r="E98" s="24">
        <f t="shared" si="20"/>
        <v>1114412.5999999999</v>
      </c>
      <c r="F98" s="24">
        <f t="shared" si="20"/>
        <v>1675445.74</v>
      </c>
      <c r="G98" s="24">
        <f t="shared" si="20"/>
        <v>2235992.5199999996</v>
      </c>
      <c r="H98" s="24">
        <f t="shared" si="20"/>
        <v>1204360.3099999998</v>
      </c>
      <c r="I98" s="24">
        <f t="shared" si="20"/>
        <v>451118.13</v>
      </c>
      <c r="J98" s="24">
        <f t="shared" si="20"/>
        <v>694740.54</v>
      </c>
      <c r="K98" s="49">
        <f t="shared" si="18"/>
        <v>12639502.260000002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16014.39</v>
      </c>
      <c r="C99" s="24">
        <f t="shared" si="21"/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12793667.600000003</v>
      </c>
    </row>
    <row r="106" spans="1:13" ht="18.75" customHeight="1">
      <c r="A106" s="26" t="s">
        <v>79</v>
      </c>
      <c r="B106" s="27">
        <v>146317.73000000001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146317.73000000001</v>
      </c>
    </row>
    <row r="107" spans="1:13" ht="18.75" customHeight="1">
      <c r="A107" s="26" t="s">
        <v>80</v>
      </c>
      <c r="B107" s="27">
        <v>1032648.65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1032648.65</v>
      </c>
    </row>
    <row r="108" spans="1:13" ht="18.75" customHeight="1">
      <c r="A108" s="26" t="s">
        <v>81</v>
      </c>
      <c r="B108" s="41">
        <v>0</v>
      </c>
      <c r="C108" s="27">
        <f>+C97</f>
        <v>1913209.9800000007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1913209.9800000007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2230193.5099999998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2230193.5099999998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1134537.96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1134537.96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203299.16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203299.16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283549.05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283549.05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426897.8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426897.8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781271.65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781271.65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637584.21</v>
      </c>
      <c r="H115" s="41">
        <v>0</v>
      </c>
      <c r="I115" s="41">
        <v>0</v>
      </c>
      <c r="J115" s="41">
        <v>0</v>
      </c>
      <c r="K115" s="42">
        <f t="shared" si="22"/>
        <v>637584.21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53842.68</v>
      </c>
      <c r="H116" s="41">
        <v>0</v>
      </c>
      <c r="I116" s="41">
        <v>0</v>
      </c>
      <c r="J116" s="41">
        <v>0</v>
      </c>
      <c r="K116" s="42">
        <f t="shared" si="22"/>
        <v>53842.68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369365.51</v>
      </c>
      <c r="H117" s="41">
        <v>0</v>
      </c>
      <c r="I117" s="41">
        <v>0</v>
      </c>
      <c r="J117" s="41">
        <v>0</v>
      </c>
      <c r="K117" s="42">
        <f t="shared" si="22"/>
        <v>369365.51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337414.95</v>
      </c>
      <c r="H118" s="41">
        <v>0</v>
      </c>
      <c r="I118" s="41">
        <v>0</v>
      </c>
      <c r="J118" s="41">
        <v>0</v>
      </c>
      <c r="K118" s="42">
        <f t="shared" si="22"/>
        <v>337414.95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864444.13</v>
      </c>
      <c r="H119" s="41">
        <v>0</v>
      </c>
      <c r="I119" s="41">
        <v>0</v>
      </c>
      <c r="J119" s="41">
        <v>0</v>
      </c>
      <c r="K119" s="42">
        <f t="shared" si="22"/>
        <v>864444.13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442969.41</v>
      </c>
      <c r="I120" s="41">
        <v>0</v>
      </c>
      <c r="J120" s="41">
        <v>0</v>
      </c>
      <c r="K120" s="42">
        <f t="shared" si="22"/>
        <v>442969.41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777895.29</v>
      </c>
      <c r="I121" s="41">
        <v>0</v>
      </c>
      <c r="J121" s="41">
        <v>0</v>
      </c>
      <c r="K121" s="42">
        <f t="shared" si="22"/>
        <v>777895.29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451118.13</v>
      </c>
      <c r="J122" s="41">
        <v>0</v>
      </c>
      <c r="K122" s="42">
        <f t="shared" si="22"/>
        <v>451118.13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707107.8</v>
      </c>
      <c r="K123" s="45">
        <f t="shared" si="22"/>
        <v>707107.8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2014-05-20T17:13:31Z</dcterms:modified>
</cp:coreProperties>
</file>