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C48" l="1"/>
  <c r="K49"/>
  <c r="B48"/>
  <c r="K48" l="1"/>
  <c r="B98"/>
  <c r="B47"/>
  <c r="C47"/>
  <c r="C98"/>
  <c r="C97" s="1"/>
  <c r="C108" s="1"/>
  <c r="K108" s="1"/>
  <c r="K105" s="1"/>
  <c r="K47" l="1"/>
  <c r="B97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<sst xmlns="http://schemas.openxmlformats.org/spreadsheetml/2006/main" count="127" uniqueCount="127">
  <si>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</si>
  <si>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</si>
  <si>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</si>
  <si>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</si>
  <si>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</si>
  <si>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</si>
  <si>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</si>
  <si>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</si>
  <si>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</si>
  <si>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</si>
  <si>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</si>
  <si>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</si>
  <si>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</si>
  <si>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</si>
  <si>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</si>
  <si>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</si>
  <si>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</si>
  <si>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</si>
  <si>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</si>
  <si>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</si>
  <si>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</si>
  <si>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</si>
  <si>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</si>
  <si>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</si>
  <si>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</si>
  <si>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</si>
  <si>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</si>
  <si>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</si>
  <si>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</si>
  <si>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</si>
  <si>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</si>
  <si>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</si>
  <si>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</si>
  <si>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</si>
  <si>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</si>
  <si>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</si>
  <si>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</si>
  <si>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</si>
  <si>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</si>
  <si>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</si>
  <si>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</si>
  <si>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</si>
  <si>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</si>
  <si>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</si>
  <si>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</si>
  <si>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</si>
  <si>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</si>
  <si>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</si>
  <si>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</si>
  <si>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</si>
  <si>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</si>
  <si>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</si>
  <si>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</si>
  <si>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</si>
  <si>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</si>
  <si>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</si>
  <si>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</si>
  <si>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</si>
  <si>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</si>
  <si>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</si>
  <si>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</si>
  <si>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</si>
  <si>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</si>
  <si>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</si>
  <si>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</si>
  <si>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</si>
  <si>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</si>
  <si>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</si>
  <si>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</si>
  <si>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</si>
  <si>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</si>
  <si>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</si>
  <si>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</si>
  <si>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</si>
  <si>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</si>
  <si>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</si>
  <si>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</si>
  <si>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</si>
  <si>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</si>
  <si>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</si>
  <si>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</si>
  <si>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</si>
  <si>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</si>
  <si>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</si>
  <si>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</si>
  <si>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</si>
  <si>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</si>
  <si>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</si>
  <si>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</si>
  <si>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</si>
  <si>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</si>
  <si>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</si>
  <si>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</si>
  <si>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</si>
  <si>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</si>
  <si>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</si>
  <si>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</si>
  <si>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</si>
  <si>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</si>
  <si>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</si>
  <si>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</si>
  <si>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</si>
  <si>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</si>
  <si>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</si>
  <si>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</si>
  <si>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</si>
  <si>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</si>
  <si>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</si>
  <si>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</si>
  <si>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</si>
  <si>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</si>
  <si>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</si>
  <si>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</si>
  <si>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</si>
  <si>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</si>
  <si>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</si>
  <si>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</si>
  <si>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</si>
  <si>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</si>
  <si>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</si>
  <si>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</si>
  <si>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</si>
  <si>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</si>
  <si>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</si>
  <si>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</si>
  <si>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</si>
  <si>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13/05/14 - VENCIMENTO 20/05/14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</si>
</sst>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612932</v>
      </c>
      <c r="C7" s="9">
        <f t="shared" si="0"/>
        <v>819760</v>
      </c>
      <c r="D7" s="9">
        <f t="shared" si="0"/>
        <v>835297</v>
      </c>
      <c r="E7" s="9">
        <f t="shared" si="0"/>
        <v>565845</v>
      </c>
      <c r="F7" s="9">
        <f t="shared" si="0"/>
        <v>799464</v>
      </c>
      <c r="G7" s="9">
        <f t="shared" si="0"/>
        <v>1231554</v>
      </c>
      <c r="H7" s="9">
        <f t="shared" si="0"/>
        <v>579446</v>
      </c>
      <c r="I7" s="9">
        <f t="shared" si="0"/>
        <v>129497</v>
      </c>
      <c r="J7" s="9">
        <f t="shared" si="0"/>
        <v>309018</v>
      </c>
      <c r="K7" s="9">
        <f t="shared" si="0"/>
        <v>5882813</v>
      </c>
      <c r="L7" s="53"/>
    </row>
    <row r="8" spans="1:13" ht="17.25" customHeight="1">
      <c r="A8" s="10" t="s">
        <v>125</v>
      </c>
      <c r="B8" s="11">
        <f>B9+B12+B16</f>
        <v>368732</v>
      </c>
      <c r="C8" s="11">
        <f t="shared" ref="C8:J8" si="1">C9+C12+C16</f>
        <v>499716</v>
      </c>
      <c r="D8" s="11">
        <f t="shared" si="1"/>
        <v>476079</v>
      </c>
      <c r="E8" s="11">
        <f t="shared" si="1"/>
        <v>338251</v>
      </c>
      <c r="F8" s="11">
        <f t="shared" si="1"/>
        <v>453231</v>
      </c>
      <c r="G8" s="11">
        <f t="shared" si="1"/>
        <v>674500</v>
      </c>
      <c r="H8" s="11">
        <f t="shared" si="1"/>
        <v>357954</v>
      </c>
      <c r="I8" s="11">
        <f t="shared" si="1"/>
        <v>70528</v>
      </c>
      <c r="J8" s="11">
        <f t="shared" si="1"/>
        <v>174246</v>
      </c>
      <c r="K8" s="11">
        <f>SUM(B8:J8)</f>
        <v>3413237</v>
      </c>
    </row>
    <row r="9" spans="1:13" ht="17.25" customHeight="1">
      <c r="A9" s="15" t="s">
        <v>17</v>
      </c>
      <c r="B9" s="13">
        <f>+B10+B11</f>
        <v>50651</v>
      </c>
      <c r="C9" s="13">
        <f t="shared" ref="C9:J9" si="2">+C10+C11</f>
        <v>70067</v>
      </c>
      <c r="D9" s="13">
        <f t="shared" si="2"/>
        <v>61442</v>
      </c>
      <c r="E9" s="13">
        <f t="shared" si="2"/>
        <v>45178</v>
      </c>
      <c r="F9" s="13">
        <f t="shared" si="2"/>
        <v>53139</v>
      </c>
      <c r="G9" s="13">
        <f t="shared" si="2"/>
        <v>63562</v>
      </c>
      <c r="H9" s="13">
        <f t="shared" si="2"/>
        <v>60916</v>
      </c>
      <c r="I9" s="13">
        <f t="shared" si="2"/>
        <v>11542</v>
      </c>
      <c r="J9" s="13">
        <f t="shared" si="2"/>
        <v>19857</v>
      </c>
      <c r="K9" s="11">
        <f>SUM(B9:J9)</f>
        <v>436354</v>
      </c>
    </row>
    <row r="10" spans="1:13" ht="17.25" customHeight="1">
      <c r="A10" s="30" t="s">
        <v>18</v>
      </c>
      <c r="B10" s="13">
        <v>50651</v>
      </c>
      <c r="C10" s="13">
        <v>70067</v>
      </c>
      <c r="D10" s="13">
        <v>61442</v>
      </c>
      <c r="E10" s="13">
        <v>45178</v>
      </c>
      <c r="F10" s="13">
        <v>53139</v>
      </c>
      <c r="G10" s="13">
        <v>63562</v>
      </c>
      <c r="H10" s="13">
        <v>60916</v>
      </c>
      <c r="I10" s="13">
        <v>11542</v>
      </c>
      <c r="J10" s="13">
        <v>19857</v>
      </c>
      <c r="K10" s="11">
        <f>SUM(B10:J10)</f>
        <v>436354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309361</v>
      </c>
      <c r="C12" s="17">
        <f t="shared" si="3"/>
        <v>417225</v>
      </c>
      <c r="D12" s="17">
        <f t="shared" si="3"/>
        <v>403777</v>
      </c>
      <c r="E12" s="17">
        <f t="shared" si="3"/>
        <v>285728</v>
      </c>
      <c r="F12" s="17">
        <f t="shared" si="3"/>
        <v>389701</v>
      </c>
      <c r="G12" s="17">
        <f t="shared" si="3"/>
        <v>595189</v>
      </c>
      <c r="H12" s="17">
        <f t="shared" si="3"/>
        <v>288921</v>
      </c>
      <c r="I12" s="17">
        <f t="shared" si="3"/>
        <v>56911</v>
      </c>
      <c r="J12" s="17">
        <f t="shared" si="3"/>
        <v>150453</v>
      </c>
      <c r="K12" s="11">
        <f t="shared" ref="K12:K27" si="4">SUM(B12:J12)</f>
        <v>2897266</v>
      </c>
    </row>
    <row r="13" spans="1:13" ht="17.25" customHeight="1">
      <c r="A13" s="14" t="s">
        <v>20</v>
      </c>
      <c r="B13" s="13">
        <v>134625</v>
      </c>
      <c r="C13" s="13">
        <v>193180</v>
      </c>
      <c r="D13" s="13">
        <v>193422</v>
      </c>
      <c r="E13" s="13">
        <v>134673</v>
      </c>
      <c r="F13" s="13">
        <v>181046</v>
      </c>
      <c r="G13" s="13">
        <v>268338</v>
      </c>
      <c r="H13" s="13">
        <v>125038</v>
      </c>
      <c r="I13" s="13">
        <v>28985</v>
      </c>
      <c r="J13" s="13">
        <v>71565</v>
      </c>
      <c r="K13" s="11">
        <f t="shared" si="4"/>
        <v>1330872</v>
      </c>
      <c r="L13" s="53"/>
      <c r="M13" s="54"/>
    </row>
    <row r="14" spans="1:13" ht="17.25" customHeight="1">
      <c r="A14" s="14" t="s">
        <v>21</v>
      </c>
      <c r="B14" s="13">
        <v>139662</v>
      </c>
      <c r="C14" s="13">
        <v>172177</v>
      </c>
      <c r="D14" s="13">
        <v>162640</v>
      </c>
      <c r="E14" s="13">
        <v>120355</v>
      </c>
      <c r="F14" s="13">
        <v>166929</v>
      </c>
      <c r="G14" s="13">
        <v>273834</v>
      </c>
      <c r="H14" s="13">
        <v>129409</v>
      </c>
      <c r="I14" s="13">
        <v>20416</v>
      </c>
      <c r="J14" s="13">
        <v>61008</v>
      </c>
      <c r="K14" s="11">
        <f t="shared" si="4"/>
        <v>1246430</v>
      </c>
      <c r="L14" s="53"/>
    </row>
    <row r="15" spans="1:13" ht="17.25" customHeight="1">
      <c r="A15" s="14" t="s">
        <v>22</v>
      </c>
      <c r="B15" s="13">
        <v>35074</v>
      </c>
      <c r="C15" s="13">
        <v>51868</v>
      </c>
      <c r="D15" s="13">
        <v>47715</v>
      </c>
      <c r="E15" s="13">
        <v>30700</v>
      </c>
      <c r="F15" s="13">
        <v>41726</v>
      </c>
      <c r="G15" s="13">
        <v>53017</v>
      </c>
      <c r="H15" s="13">
        <v>34474</v>
      </c>
      <c r="I15" s="13">
        <v>7510</v>
      </c>
      <c r="J15" s="13">
        <v>17880</v>
      </c>
      <c r="K15" s="11">
        <f t="shared" si="4"/>
        <v>319964</v>
      </c>
    </row>
    <row r="16" spans="1:13" ht="17.25" customHeight="1">
      <c r="A16" s="15" t="s">
        <v>121</v>
      </c>
      <c r="B16" s="13">
        <f>B17+B18+B19</f>
        <v>8720</v>
      </c>
      <c r="C16" s="13">
        <f t="shared" ref="C16:J16" si="5">C17+C18+C19</f>
        <v>12424</v>
      </c>
      <c r="D16" s="13">
        <f t="shared" si="5"/>
        <v>10860</v>
      </c>
      <c r="E16" s="13">
        <f t="shared" si="5"/>
        <v>7345</v>
      </c>
      <c r="F16" s="13">
        <f t="shared" si="5"/>
        <v>10391</v>
      </c>
      <c r="G16" s="13">
        <f t="shared" si="5"/>
        <v>15749</v>
      </c>
      <c r="H16" s="13">
        <f t="shared" si="5"/>
        <v>8117</v>
      </c>
      <c r="I16" s="13">
        <f t="shared" si="5"/>
        <v>2075</v>
      </c>
      <c r="J16" s="13">
        <f t="shared" si="5"/>
        <v>3936</v>
      </c>
      <c r="K16" s="11">
        <f t="shared" si="4"/>
        <v>79617</v>
      </c>
    </row>
    <row r="17" spans="1:12" ht="17.25" customHeight="1">
      <c r="A17" s="14" t="s">
        <v>122</v>
      </c>
      <c r="B17" s="13">
        <v>3306</v>
      </c>
      <c r="C17" s="13">
        <v>4909</v>
      </c>
      <c r="D17" s="13">
        <v>4251</v>
      </c>
      <c r="E17" s="13">
        <v>3087</v>
      </c>
      <c r="F17" s="13">
        <v>4441</v>
      </c>
      <c r="G17" s="13">
        <v>6895</v>
      </c>
      <c r="H17" s="13">
        <v>3612</v>
      </c>
      <c r="I17" s="13">
        <v>851</v>
      </c>
      <c r="J17" s="13">
        <v>1564</v>
      </c>
      <c r="K17" s="11">
        <f t="shared" si="4"/>
        <v>32916</v>
      </c>
    </row>
    <row r="18" spans="1:12" ht="17.25" customHeight="1">
      <c r="A18" s="14" t="s">
        <v>123</v>
      </c>
      <c r="B18" s="13">
        <v>199</v>
      </c>
      <c r="C18" s="13">
        <v>290</v>
      </c>
      <c r="D18" s="13">
        <v>278</v>
      </c>
      <c r="E18" s="13">
        <v>240</v>
      </c>
      <c r="F18" s="13">
        <v>315</v>
      </c>
      <c r="G18" s="13">
        <v>542</v>
      </c>
      <c r="H18" s="13">
        <v>265</v>
      </c>
      <c r="I18" s="13">
        <v>51</v>
      </c>
      <c r="J18" s="13">
        <v>88</v>
      </c>
      <c r="K18" s="11">
        <f t="shared" si="4"/>
        <v>2268</v>
      </c>
    </row>
    <row r="19" spans="1:12" ht="17.25" customHeight="1">
      <c r="A19" s="14" t="s">
        <v>124</v>
      </c>
      <c r="B19" s="13">
        <v>5215</v>
      </c>
      <c r="C19" s="13">
        <v>7225</v>
      </c>
      <c r="D19" s="13">
        <v>6331</v>
      </c>
      <c r="E19" s="13">
        <v>4018</v>
      </c>
      <c r="F19" s="13">
        <v>5635</v>
      </c>
      <c r="G19" s="13">
        <v>8312</v>
      </c>
      <c r="H19" s="13">
        <v>4240</v>
      </c>
      <c r="I19" s="13">
        <v>1173</v>
      </c>
      <c r="J19" s="13">
        <v>2284</v>
      </c>
      <c r="K19" s="11">
        <f t="shared" si="4"/>
        <v>44433</v>
      </c>
    </row>
    <row r="20" spans="1:12" ht="17.25" customHeight="1">
      <c r="A20" s="16" t="s">
        <v>23</v>
      </c>
      <c r="B20" s="11">
        <f>+B21+B22+B23</f>
        <v>197874</v>
      </c>
      <c r="C20" s="11">
        <f t="shared" ref="C20:J20" si="6">+C21+C22+C23</f>
        <v>245825</v>
      </c>
      <c r="D20" s="11">
        <f t="shared" si="6"/>
        <v>271720</v>
      </c>
      <c r="E20" s="11">
        <f t="shared" si="6"/>
        <v>174333</v>
      </c>
      <c r="F20" s="11">
        <f t="shared" si="6"/>
        <v>279840</v>
      </c>
      <c r="G20" s="11">
        <f t="shared" si="6"/>
        <v>483643</v>
      </c>
      <c r="H20" s="11">
        <f t="shared" si="6"/>
        <v>176089</v>
      </c>
      <c r="I20" s="11">
        <f t="shared" si="6"/>
        <v>42808</v>
      </c>
      <c r="J20" s="11">
        <f t="shared" si="6"/>
        <v>97974</v>
      </c>
      <c r="K20" s="11">
        <f t="shared" si="4"/>
        <v>1970106</v>
      </c>
    </row>
    <row r="21" spans="1:12" ht="17.25" customHeight="1">
      <c r="A21" s="12" t="s">
        <v>24</v>
      </c>
      <c r="B21" s="13">
        <v>98757</v>
      </c>
      <c r="C21" s="13">
        <v>133581</v>
      </c>
      <c r="D21" s="13">
        <v>149786</v>
      </c>
      <c r="E21" s="13">
        <v>95286</v>
      </c>
      <c r="F21" s="13">
        <v>149972</v>
      </c>
      <c r="G21" s="13">
        <v>245070</v>
      </c>
      <c r="H21" s="13">
        <v>94461</v>
      </c>
      <c r="I21" s="13">
        <v>24746</v>
      </c>
      <c r="J21" s="13">
        <v>52438</v>
      </c>
      <c r="K21" s="11">
        <f t="shared" si="4"/>
        <v>1044097</v>
      </c>
      <c r="L21" s="53"/>
    </row>
    <row r="22" spans="1:12" ht="17.25" customHeight="1">
      <c r="A22" s="12" t="s">
        <v>25</v>
      </c>
      <c r="B22" s="13">
        <v>80782</v>
      </c>
      <c r="C22" s="13">
        <v>88992</v>
      </c>
      <c r="D22" s="13">
        <v>96642</v>
      </c>
      <c r="E22" s="13">
        <v>65082</v>
      </c>
      <c r="F22" s="13">
        <v>106746</v>
      </c>
      <c r="G22" s="13">
        <v>202999</v>
      </c>
      <c r="H22" s="13">
        <v>65985</v>
      </c>
      <c r="I22" s="13">
        <v>13916</v>
      </c>
      <c r="J22" s="13">
        <v>35807</v>
      </c>
      <c r="K22" s="11">
        <f t="shared" si="4"/>
        <v>756951</v>
      </c>
      <c r="L22" s="53"/>
    </row>
    <row r="23" spans="1:12" ht="17.25" customHeight="1">
      <c r="A23" s="12" t="s">
        <v>26</v>
      </c>
      <c r="B23" s="13">
        <v>18335</v>
      </c>
      <c r="C23" s="13">
        <v>23252</v>
      </c>
      <c r="D23" s="13">
        <v>25292</v>
      </c>
      <c r="E23" s="13">
        <v>13965</v>
      </c>
      <c r="F23" s="13">
        <v>23122</v>
      </c>
      <c r="G23" s="13">
        <v>35574</v>
      </c>
      <c r="H23" s="13">
        <v>15643</v>
      </c>
      <c r="I23" s="13">
        <v>4146</v>
      </c>
      <c r="J23" s="13">
        <v>9729</v>
      </c>
      <c r="K23" s="11">
        <f t="shared" si="4"/>
        <v>169058</v>
      </c>
    </row>
    <row r="24" spans="1:12" ht="17.25" customHeight="1">
      <c r="A24" s="16" t="s">
        <v>27</v>
      </c>
      <c r="B24" s="13">
        <v>46326</v>
      </c>
      <c r="C24" s="13">
        <v>74219</v>
      </c>
      <c r="D24" s="13">
        <v>87498</v>
      </c>
      <c r="E24" s="13">
        <v>53261</v>
      </c>
      <c r="F24" s="13">
        <v>66393</v>
      </c>
      <c r="G24" s="13">
        <v>73411</v>
      </c>
      <c r="H24" s="13">
        <v>36547</v>
      </c>
      <c r="I24" s="13">
        <v>16161</v>
      </c>
      <c r="J24" s="13">
        <v>36798</v>
      </c>
      <c r="K24" s="11">
        <f t="shared" si="4"/>
        <v>490614</v>
      </c>
    </row>
    <row r="25" spans="1:12" ht="17.25" customHeight="1">
      <c r="A25" s="12" t="s">
        <v>28</v>
      </c>
      <c r="B25" s="13">
        <v>29649</v>
      </c>
      <c r="C25" s="13">
        <v>47500</v>
      </c>
      <c r="D25" s="13">
        <v>55999</v>
      </c>
      <c r="E25" s="13">
        <v>34087</v>
      </c>
      <c r="F25" s="13">
        <v>42492</v>
      </c>
      <c r="G25" s="13">
        <v>46983</v>
      </c>
      <c r="H25" s="13">
        <v>23390</v>
      </c>
      <c r="I25" s="13">
        <v>10343</v>
      </c>
      <c r="J25" s="13">
        <v>23551</v>
      </c>
      <c r="K25" s="11">
        <f t="shared" si="4"/>
        <v>313994</v>
      </c>
      <c r="L25" s="53"/>
    </row>
    <row r="26" spans="1:12" ht="17.25" customHeight="1">
      <c r="A26" s="12" t="s">
        <v>29</v>
      </c>
      <c r="B26" s="13">
        <v>16677</v>
      </c>
      <c r="C26" s="13">
        <v>26719</v>
      </c>
      <c r="D26" s="13">
        <v>31499</v>
      </c>
      <c r="E26" s="13">
        <v>19174</v>
      </c>
      <c r="F26" s="13">
        <v>23901</v>
      </c>
      <c r="G26" s="13">
        <v>26428</v>
      </c>
      <c r="H26" s="13">
        <v>13157</v>
      </c>
      <c r="I26" s="13">
        <v>5818</v>
      </c>
      <c r="J26" s="13">
        <v>13247</v>
      </c>
      <c r="K26" s="11">
        <f t="shared" si="4"/>
        <v>176620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8856</v>
      </c>
      <c r="I27" s="11">
        <v>0</v>
      </c>
      <c r="J27" s="11">
        <v>0</v>
      </c>
      <c r="K27" s="11">
        <f t="shared" si="4"/>
        <v>8856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5110.3500000000004</v>
      </c>
      <c r="I35" s="19">
        <v>0</v>
      </c>
      <c r="J35" s="19">
        <v>0</v>
      </c>
      <c r="K35" s="23">
        <f>SUM(B35:J35)</f>
        <v>5110.3500000000004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1407921.67</v>
      </c>
      <c r="C47" s="22">
        <f t="shared" ref="C47:H47" si="9">+C48+C56</f>
        <v>2144667.9900000002</v>
      </c>
      <c r="D47" s="22">
        <f t="shared" si="9"/>
        <v>2479496.71</v>
      </c>
      <c r="E47" s="22">
        <f t="shared" si="9"/>
        <v>1423420.9600000002</v>
      </c>
      <c r="F47" s="22">
        <f t="shared" si="9"/>
        <v>1944361.46</v>
      </c>
      <c r="G47" s="22">
        <f t="shared" si="9"/>
        <v>2577330.4400000004</v>
      </c>
      <c r="H47" s="22">
        <f t="shared" si="9"/>
        <v>1397683.11</v>
      </c>
      <c r="I47" s="22">
        <f>+I48+I56</f>
        <v>545894.6</v>
      </c>
      <c r="J47" s="22">
        <f>+J48+J56</f>
        <v>784757.75</v>
      </c>
      <c r="K47" s="22">
        <f>SUM(B47:J47)</f>
        <v>14705534.689999999</v>
      </c>
    </row>
    <row r="48" spans="1:11" ht="17.25" customHeight="1">
      <c r="A48" s="16" t="s">
        <v>48</v>
      </c>
      <c r="B48" s="23">
        <f>SUM(B49:B55)</f>
        <v>1391907.28</v>
      </c>
      <c r="C48" s="23">
        <f t="shared" ref="C48:H48" si="10">SUM(C49:C55)</f>
        <v>2123296.6900000004</v>
      </c>
      <c r="D48" s="23">
        <f t="shared" si="10"/>
        <v>2457944.9500000002</v>
      </c>
      <c r="E48" s="23">
        <f t="shared" si="10"/>
        <v>1403295.6</v>
      </c>
      <c r="F48" s="23">
        <f t="shared" si="10"/>
        <v>1924789.53</v>
      </c>
      <c r="G48" s="23">
        <f t="shared" si="10"/>
        <v>2550671.4900000002</v>
      </c>
      <c r="H48" s="23">
        <f t="shared" si="10"/>
        <v>1381178.7100000002</v>
      </c>
      <c r="I48" s="23">
        <f>SUM(I49:I55)</f>
        <v>545894.6</v>
      </c>
      <c r="J48" s="23">
        <f>SUM(J49:J55)</f>
        <v>772390.49</v>
      </c>
      <c r="K48" s="23">
        <f t="shared" ref="K48:K56" si="11">SUM(B48:J48)</f>
        <v>14551369.340000002</v>
      </c>
    </row>
    <row r="49" spans="1:11" ht="17.25" customHeight="1">
      <c r="A49" s="35" t="s">
        <v>49</v>
      </c>
      <c r="B49" s="23">
        <f t="shared" ref="B49:H49" si="12">ROUND(B30*B7,2)</f>
        <v>1391907.28</v>
      </c>
      <c r="C49" s="23">
        <f t="shared" si="12"/>
        <v>2118587.7400000002</v>
      </c>
      <c r="D49" s="23">
        <f t="shared" si="12"/>
        <v>2457944.9500000002</v>
      </c>
      <c r="E49" s="23">
        <f t="shared" si="12"/>
        <v>1403295.6</v>
      </c>
      <c r="F49" s="23">
        <f t="shared" si="12"/>
        <v>1924789.53</v>
      </c>
      <c r="G49" s="23">
        <f t="shared" si="12"/>
        <v>2550671.4900000002</v>
      </c>
      <c r="H49" s="23">
        <f t="shared" si="12"/>
        <v>1376068.36</v>
      </c>
      <c r="I49" s="23">
        <f>ROUND(I30*I7,2)</f>
        <v>545894.6</v>
      </c>
      <c r="J49" s="23">
        <f>ROUND(J30*J7,2)</f>
        <v>772390.49</v>
      </c>
      <c r="K49" s="23">
        <f t="shared" si="11"/>
        <v>14541550.039999999</v>
      </c>
    </row>
    <row r="50" spans="1:11" ht="17.25" customHeight="1">
      <c r="A50" s="35" t="s">
        <v>50</v>
      </c>
      <c r="B50" s="19">
        <v>0</v>
      </c>
      <c r="C50" s="23">
        <f>ROUND(C31*C7,2)</f>
        <v>4708.95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4708.95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5110.3500000000004</v>
      </c>
      <c r="I53" s="32">
        <f>+I35</f>
        <v>0</v>
      </c>
      <c r="J53" s="32">
        <f>+J35</f>
        <v>0</v>
      </c>
      <c r="K53" s="23">
        <f t="shared" si="11"/>
        <v>5110.3500000000004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-377333.95999999996</v>
      </c>
      <c r="C60" s="36">
        <f t="shared" si="13"/>
        <v>-237812.73</v>
      </c>
      <c r="D60" s="36">
        <f t="shared" si="13"/>
        <v>-268821.52999999997</v>
      </c>
      <c r="E60" s="36">
        <f t="shared" si="13"/>
        <v>-379851.3</v>
      </c>
      <c r="F60" s="36">
        <f t="shared" si="13"/>
        <v>-389296.25999999995</v>
      </c>
      <c r="G60" s="36">
        <f t="shared" si="13"/>
        <v>-379455.15</v>
      </c>
      <c r="H60" s="36">
        <f t="shared" si="13"/>
        <v>-196737.36</v>
      </c>
      <c r="I60" s="36">
        <f t="shared" si="13"/>
        <v>-78212.010000000009</v>
      </c>
      <c r="J60" s="36">
        <f t="shared" si="13"/>
        <v>-83756.850000000006</v>
      </c>
      <c r="K60" s="36">
        <f>SUM(B60:J60)</f>
        <v>-2391277.15</v>
      </c>
    </row>
    <row r="61" spans="1:11" ht="18.75" customHeight="1">
      <c r="A61" s="16" t="s">
        <v>83</v>
      </c>
      <c r="B61" s="36">
        <f t="shared" ref="B61:J61" si="14">B62+B63+B64+B65+B66+B67</f>
        <v>-363157.11</v>
      </c>
      <c r="C61" s="36">
        <f t="shared" si="14"/>
        <v>-217037.1</v>
      </c>
      <c r="D61" s="36">
        <f t="shared" si="14"/>
        <v>-248274.11</v>
      </c>
      <c r="E61" s="36">
        <f t="shared" si="14"/>
        <v>-353480.87</v>
      </c>
      <c r="F61" s="36">
        <f t="shared" si="14"/>
        <v>-370166.97</v>
      </c>
      <c r="G61" s="36">
        <f t="shared" si="14"/>
        <v>-350860.76</v>
      </c>
      <c r="H61" s="36">
        <f t="shared" si="14"/>
        <v>-182748</v>
      </c>
      <c r="I61" s="36">
        <f t="shared" si="14"/>
        <v>-34626</v>
      </c>
      <c r="J61" s="36">
        <f t="shared" si="14"/>
        <v>-59571</v>
      </c>
      <c r="K61" s="36">
        <f t="shared" ref="K61:K92" si="15">SUM(B61:J61)</f>
        <v>-2179921.9199999999</v>
      </c>
    </row>
    <row r="62" spans="1:11" ht="18.75" customHeight="1">
      <c r="A62" s="12" t="s">
        <v>84</v>
      </c>
      <c r="B62" s="36">
        <f>-ROUND(B9*$D$3,2)</f>
        <v>-151953</v>
      </c>
      <c r="C62" s="36">
        <f t="shared" ref="C62:J62" si="16">-ROUND(C9*$D$3,2)</f>
        <v>-210201</v>
      </c>
      <c r="D62" s="36">
        <f t="shared" si="16"/>
        <v>-184326</v>
      </c>
      <c r="E62" s="36">
        <f t="shared" si="16"/>
        <v>-135534</v>
      </c>
      <c r="F62" s="36">
        <f t="shared" si="16"/>
        <v>-159417</v>
      </c>
      <c r="G62" s="36">
        <f t="shared" si="16"/>
        <v>-190686</v>
      </c>
      <c r="H62" s="36">
        <f t="shared" si="16"/>
        <v>-182748</v>
      </c>
      <c r="I62" s="36">
        <f t="shared" si="16"/>
        <v>-34626</v>
      </c>
      <c r="J62" s="36">
        <f t="shared" si="16"/>
        <v>-59571</v>
      </c>
      <c r="K62" s="36">
        <f t="shared" si="15"/>
        <v>-1309062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-211204.11</v>
      </c>
      <c r="C66" s="48">
        <v>-6836.1</v>
      </c>
      <c r="D66" s="48">
        <v>-63948.11</v>
      </c>
      <c r="E66" s="48">
        <v>-217946.87</v>
      </c>
      <c r="F66" s="48">
        <v>-210749.97</v>
      </c>
      <c r="G66" s="48">
        <v>-160174.76</v>
      </c>
      <c r="H66" s="19">
        <v>0</v>
      </c>
      <c r="I66" s="19">
        <v>0</v>
      </c>
      <c r="J66" s="19">
        <v>0</v>
      </c>
      <c r="K66" s="36">
        <f t="shared" si="15"/>
        <v>-870859.92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-26370.43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-43586.010000000009</v>
      </c>
      <c r="J68" s="36">
        <f t="shared" si="17"/>
        <v>-24185.85</v>
      </c>
      <c r="K68" s="36">
        <f t="shared" si="15"/>
        <v>-211355.23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-11814.39</v>
      </c>
      <c r="F92" s="19">
        <v>0</v>
      </c>
      <c r="G92" s="19">
        <v>0</v>
      </c>
      <c r="H92" s="19">
        <v>0</v>
      </c>
      <c r="I92" s="49">
        <v>-6878.27</v>
      </c>
      <c r="J92" s="49">
        <v>-14047.16</v>
      </c>
      <c r="K92" s="49">
        <f t="shared" si="15"/>
        <v>-32739.82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1030587.7100000001</v>
      </c>
      <c r="C97" s="24">
        <f t="shared" si="19"/>
        <v>1906855.2600000005</v>
      </c>
      <c r="D97" s="24">
        <f t="shared" si="19"/>
        <v>2210675.1800000002</v>
      </c>
      <c r="E97" s="24">
        <f t="shared" si="19"/>
        <v>1043569.6599999999</v>
      </c>
      <c r="F97" s="24">
        <f t="shared" si="19"/>
        <v>1555065.2</v>
      </c>
      <c r="G97" s="24">
        <f t="shared" si="19"/>
        <v>2197875.2900000005</v>
      </c>
      <c r="H97" s="24">
        <f t="shared" si="19"/>
        <v>1200945.75</v>
      </c>
      <c r="I97" s="24">
        <f>+I98+I99</f>
        <v>467682.58999999997</v>
      </c>
      <c r="J97" s="24">
        <f>+J98+J99</f>
        <v>701000.9</v>
      </c>
      <c r="K97" s="49">
        <f t="shared" si="18"/>
        <v>12314257.540000001</v>
      </c>
      <c r="L97" s="55"/>
    </row>
    <row r="98" spans="1:13" ht="18.75" customHeight="1">
      <c r="A98" s="16" t="s">
        <v>91</v>
      </c>
      <c r="B98" s="24">
        <f t="shared" ref="B98:J98" si="20">+B48+B61+B68+B94</f>
        <v>1014573.3200000001</v>
      </c>
      <c r="C98" s="24">
        <f t="shared" si="20"/>
        <v>1885483.9600000004</v>
      </c>
      <c r="D98" s="24">
        <f t="shared" si="20"/>
        <v>2189123.4200000004</v>
      </c>
      <c r="E98" s="24">
        <f t="shared" si="20"/>
        <v>1023444.2999999999</v>
      </c>
      <c r="F98" s="24">
        <f t="shared" si="20"/>
        <v>1535493.27</v>
      </c>
      <c r="G98" s="24">
        <f t="shared" si="20"/>
        <v>2171216.3400000003</v>
      </c>
      <c r="H98" s="24">
        <f t="shared" si="20"/>
        <v>1184441.3500000001</v>
      </c>
      <c r="I98" s="24">
        <f t="shared" si="20"/>
        <v>467682.58999999997</v>
      </c>
      <c r="J98" s="24">
        <f t="shared" si="20"/>
        <v>688633.64</v>
      </c>
      <c r="K98" s="49">
        <f t="shared" si="18"/>
        <v>12160092.190000001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12314257.539999999</v>
      </c>
    </row>
    <row r="106" spans="1:13" ht="18.75" customHeight="1">
      <c r="A106" s="26" t="s">
        <v>79</v>
      </c>
      <c r="B106" s="27">
        <v>127193.74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127193.74</v>
      </c>
    </row>
    <row r="107" spans="1:13" ht="18.75" customHeight="1">
      <c r="A107" s="26" t="s">
        <v>80</v>
      </c>
      <c r="B107" s="27">
        <v>903393.97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903393.97</v>
      </c>
    </row>
    <row r="108" spans="1:13" ht="18.75" customHeight="1">
      <c r="A108" s="26" t="s">
        <v>81</v>
      </c>
      <c r="B108" s="41">
        <v>0</v>
      </c>
      <c r="C108" s="27">
        <f>+C97</f>
        <v>1906855.2600000005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1906855.2600000005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2210675.1800000002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2210675.1800000002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1043569.6599999999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1043569.6599999999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213390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213390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295451.34999999998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295451.34999999998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447745.26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447745.26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598478.59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598478.59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630132.96</v>
      </c>
      <c r="H115" s="41">
        <v>0</v>
      </c>
      <c r="I115" s="41">
        <v>0</v>
      </c>
      <c r="J115" s="41">
        <v>0</v>
      </c>
      <c r="K115" s="42">
        <f t="shared" si="22"/>
        <v>630132.96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52214.239999999998</v>
      </c>
      <c r="H116" s="41">
        <v>0</v>
      </c>
      <c r="I116" s="41">
        <v>0</v>
      </c>
      <c r="J116" s="41">
        <v>0</v>
      </c>
      <c r="K116" s="42">
        <f t="shared" si="22"/>
        <v>52214.239999999998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351743.09</v>
      </c>
      <c r="H117" s="41">
        <v>0</v>
      </c>
      <c r="I117" s="41">
        <v>0</v>
      </c>
      <c r="J117" s="41">
        <v>0</v>
      </c>
      <c r="K117" s="42">
        <f t="shared" si="22"/>
        <v>351743.09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321343.62</v>
      </c>
      <c r="H118" s="41">
        <v>0</v>
      </c>
      <c r="I118" s="41">
        <v>0</v>
      </c>
      <c r="J118" s="41">
        <v>0</v>
      </c>
      <c r="K118" s="42">
        <f t="shared" si="22"/>
        <v>321343.62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842441.39</v>
      </c>
      <c r="H119" s="41">
        <v>0</v>
      </c>
      <c r="I119" s="41">
        <v>0</v>
      </c>
      <c r="J119" s="41">
        <v>0</v>
      </c>
      <c r="K119" s="42">
        <f t="shared" si="22"/>
        <v>842441.39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432193.48</v>
      </c>
      <c r="I120" s="41">
        <v>0</v>
      </c>
      <c r="J120" s="41">
        <v>0</v>
      </c>
      <c r="K120" s="42">
        <f t="shared" si="22"/>
        <v>432193.48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768752.26</v>
      </c>
      <c r="I121" s="41">
        <v>0</v>
      </c>
      <c r="J121" s="41">
        <v>0</v>
      </c>
      <c r="K121" s="42">
        <f t="shared" si="22"/>
        <v>768752.26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467682.59</v>
      </c>
      <c r="J122" s="41">
        <v>0</v>
      </c>
      <c r="K122" s="42">
        <f t="shared" si="22"/>
        <v>467682.59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701000.9</v>
      </c>
      <c r="K123" s="45">
        <f t="shared" si="22"/>
        <v>701000.9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2014-05-19T18:29:35Z</dcterms:modified>
</cp:coreProperties>
</file>