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94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I8"/>
  <c r="I7" s="1"/>
  <c r="I49" s="1"/>
  <c r="I48" s="1"/>
  <c r="G8"/>
  <c r="G7" s="1"/>
  <c r="G49" s="1"/>
  <c r="G48" s="1"/>
  <c r="E8"/>
  <c r="E7" s="1"/>
  <c r="E49" s="1"/>
  <c r="E48" s="1"/>
  <c r="C8"/>
  <c r="C7" s="1"/>
  <c r="K68"/>
  <c r="I60"/>
  <c r="G60"/>
  <c r="E60"/>
  <c r="C60"/>
  <c r="J8"/>
  <c r="J7" s="1"/>
  <c r="J49" s="1"/>
  <c r="J48" s="1"/>
  <c r="H8"/>
  <c r="H7" s="1"/>
  <c r="H49" s="1"/>
  <c r="H48" s="1"/>
  <c r="H47" s="1"/>
  <c r="F8"/>
  <c r="F7" s="1"/>
  <c r="F49" s="1"/>
  <c r="F48" s="1"/>
  <c r="D8"/>
  <c r="D7" s="1"/>
  <c r="D49" s="1"/>
  <c r="D48" s="1"/>
  <c r="D47" s="1"/>
  <c r="B8"/>
  <c r="J98"/>
  <c r="J97" s="1"/>
  <c r="J124" s="1"/>
  <c r="J47"/>
  <c r="H98"/>
  <c r="H97" s="1"/>
  <c r="F98"/>
  <c r="F97" s="1"/>
  <c r="F47"/>
  <c r="D98"/>
  <c r="D97" s="1"/>
  <c r="D109" s="1"/>
  <c r="K109" s="1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<sst xmlns="http://schemas.openxmlformats.org/spreadsheetml/2006/main" count="129" uniqueCount="129">
  <si>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</si>
  <si>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</si>
  <si>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</si>
  <si>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</si>
  <si>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</si>
  <si>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</si>
  <si>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</si>
  <si>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</si>
  <si>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</si>
  <si>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</si>
  <si>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</si>
  <si>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</si>
  <si>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</si>
  <si>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</si>
  <si>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</si>
  <si>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</si>
  <si>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</si>
  <si>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</si>
  <si>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</si>
  <si>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</si>
  <si>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</si>
  <si>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</si>
  <si>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</si>
  <si>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</si>
  <si>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</si>
  <si>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</si>
  <si>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</si>
  <si>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</si>
  <si>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</si>
  <si>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</si>
  <si>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</si>
  <si>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</si>
  <si>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</si>
  <si>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</si>
  <si>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</si>
  <si>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</si>
  <si>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</si>
  <si>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</si>
  <si>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</si>
  <si>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</si>
  <si>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</si>
  <si>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</si>
  <si>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</si>
  <si>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</si>
  <si>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</si>
  <si>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</si>
  <si>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</si>
  <si>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</si>
  <si>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</si>
  <si>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</si>
  <si>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</si>
  <si>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</si>
  <si>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</si>
  <si>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</si>
  <si>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</si>
  <si>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</si>
  <si>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</si>
  <si>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</si>
  <si>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</si>
  <si>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</si>
  <si>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</si>
  <si>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</si>
  <si>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</si>
  <si>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</si>
  <si>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</si>
  <si>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</si>
  <si>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</si>
  <si>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</si>
  <si>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</si>
  <si>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</si>
  <si>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</si>
  <si>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</si>
  <si>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</si>
  <si>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</si>
  <si>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</si>
  <si>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</si>
  <si>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</si>
  <si>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</si>
  <si>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</si>
  <si>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</si>
  <si>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</si>
  <si>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</si>
  <si>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</si>
  <si>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</si>
  <si>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</si>
  <si>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</si>
  <si>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</si>
  <si>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</si>
  <si>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</si>
  <si>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</si>
  <si>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</si>
  <si>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</si>
  <si>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</si>
  <si>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</si>
  <si>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</si>
  <si>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</si>
  <si>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</si>
  <si>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</si>
  <si>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</si>
  <si>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</si>
  <si>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</si>
  <si>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</si>
  <si>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</si>
  <si>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</si>
  <si>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</si>
  <si>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</si>
  <si>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</si>
  <si>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</si>
  <si>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</si>
  <si>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</si>
  <si>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</si>
  <si>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</si>
  <si>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</si>
  <si>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</si>
  <si>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</si>
  <si>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</si>
  <si>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</si>
  <si>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</si>
  <si>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</si>
  <si>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</si>
  <si>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</si>
  <si>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</si>
  <si>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</si>
  <si>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</si>
  <si>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</si>
  <si>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12/05/14 - VENCIMENTO 19/05/14</t>
  </si>
  <si>
    <t>6.3. Revisão de Remuneração pelo Transporte Coletivo  (1)</t>
  </si>
  <si>
    <t>Nota:</t>
  </si>
  <si>
    <t xml:space="preserve"> (1) - Pagamento de combustível não fóssil de abr/14.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</si>
</sst>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118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117</v>
      </c>
      <c r="J5" s="68" t="s">
        <v>116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595528</v>
      </c>
      <c r="C7" s="9">
        <f t="shared" si="0"/>
        <v>802187</v>
      </c>
      <c r="D7" s="9">
        <f t="shared" si="0"/>
        <v>814035</v>
      </c>
      <c r="E7" s="9">
        <f t="shared" si="0"/>
        <v>543391</v>
      </c>
      <c r="F7" s="9">
        <f t="shared" si="0"/>
        <v>762504</v>
      </c>
      <c r="G7" s="9">
        <f t="shared" si="0"/>
        <v>1046042</v>
      </c>
      <c r="H7" s="9">
        <f t="shared" si="0"/>
        <v>561674</v>
      </c>
      <c r="I7" s="9">
        <f t="shared" si="0"/>
        <v>126466</v>
      </c>
      <c r="J7" s="9">
        <f t="shared" si="0"/>
        <v>304882</v>
      </c>
      <c r="K7" s="9">
        <f t="shared" si="0"/>
        <v>5556709</v>
      </c>
      <c r="L7" s="53"/>
    </row>
    <row r="8" spans="1:13" ht="17.25" customHeight="1">
      <c r="A8" s="10" t="s">
        <v>124</v>
      </c>
      <c r="B8" s="11">
        <f>B9+B12+B16</f>
        <v>359833</v>
      </c>
      <c r="C8" s="11">
        <f t="shared" ref="C8:J8" si="1">C9+C12+C16</f>
        <v>492306</v>
      </c>
      <c r="D8" s="11">
        <f t="shared" si="1"/>
        <v>466648</v>
      </c>
      <c r="E8" s="11">
        <f t="shared" si="1"/>
        <v>325093</v>
      </c>
      <c r="F8" s="11">
        <f t="shared" si="1"/>
        <v>431697</v>
      </c>
      <c r="G8" s="11">
        <f t="shared" si="1"/>
        <v>580629</v>
      </c>
      <c r="H8" s="11">
        <f t="shared" si="1"/>
        <v>351907</v>
      </c>
      <c r="I8" s="11">
        <f t="shared" si="1"/>
        <v>69233</v>
      </c>
      <c r="J8" s="11">
        <f t="shared" si="1"/>
        <v>173027</v>
      </c>
      <c r="K8" s="11">
        <f>SUM(B8:J8)</f>
        <v>3250373</v>
      </c>
    </row>
    <row r="9" spans="1:13" ht="17.25" customHeight="1">
      <c r="A9" s="15" t="s">
        <v>17</v>
      </c>
      <c r="B9" s="13">
        <f>+B10+B11</f>
        <v>54988</v>
      </c>
      <c r="C9" s="13">
        <f t="shared" ref="C9:J9" si="2">+C10+C11</f>
        <v>76335</v>
      </c>
      <c r="D9" s="13">
        <f t="shared" si="2"/>
        <v>68339</v>
      </c>
      <c r="E9" s="13">
        <f t="shared" si="2"/>
        <v>46589</v>
      </c>
      <c r="F9" s="13">
        <f t="shared" si="2"/>
        <v>56576</v>
      </c>
      <c r="G9" s="13">
        <f t="shared" si="2"/>
        <v>61242</v>
      </c>
      <c r="H9" s="13">
        <f t="shared" si="2"/>
        <v>63570</v>
      </c>
      <c r="I9" s="13">
        <f t="shared" si="2"/>
        <v>12044</v>
      </c>
      <c r="J9" s="13">
        <f t="shared" si="2"/>
        <v>22870</v>
      </c>
      <c r="K9" s="11">
        <f>SUM(B9:J9)</f>
        <v>462553</v>
      </c>
    </row>
    <row r="10" spans="1:13" ht="17.25" customHeight="1">
      <c r="A10" s="30" t="s">
        <v>18</v>
      </c>
      <c r="B10" s="13">
        <v>54988</v>
      </c>
      <c r="C10" s="13">
        <v>76335</v>
      </c>
      <c r="D10" s="13">
        <v>68339</v>
      </c>
      <c r="E10" s="13">
        <v>46589</v>
      </c>
      <c r="F10" s="13">
        <v>56576</v>
      </c>
      <c r="G10" s="13">
        <v>61242</v>
      </c>
      <c r="H10" s="13">
        <v>63570</v>
      </c>
      <c r="I10" s="13">
        <v>12044</v>
      </c>
      <c r="J10" s="13">
        <v>22870</v>
      </c>
      <c r="K10" s="11">
        <f>SUM(B10:J10)</f>
        <v>462553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296447</v>
      </c>
      <c r="C12" s="17">
        <f t="shared" si="3"/>
        <v>404171</v>
      </c>
      <c r="D12" s="17">
        <f t="shared" si="3"/>
        <v>387936</v>
      </c>
      <c r="E12" s="17">
        <f t="shared" si="3"/>
        <v>271452</v>
      </c>
      <c r="F12" s="17">
        <f t="shared" si="3"/>
        <v>365323</v>
      </c>
      <c r="G12" s="17">
        <f t="shared" si="3"/>
        <v>506057</v>
      </c>
      <c r="H12" s="17">
        <f t="shared" si="3"/>
        <v>280492</v>
      </c>
      <c r="I12" s="17">
        <f t="shared" si="3"/>
        <v>55233</v>
      </c>
      <c r="J12" s="17">
        <f t="shared" si="3"/>
        <v>146311</v>
      </c>
      <c r="K12" s="11">
        <f t="shared" ref="K12:K27" si="4">SUM(B12:J12)</f>
        <v>2713422</v>
      </c>
    </row>
    <row r="13" spans="1:13" ht="17.25" customHeight="1">
      <c r="A13" s="14" t="s">
        <v>20</v>
      </c>
      <c r="B13" s="13">
        <v>127959</v>
      </c>
      <c r="C13" s="13">
        <v>185219</v>
      </c>
      <c r="D13" s="13">
        <v>184496</v>
      </c>
      <c r="E13" s="13">
        <v>126537</v>
      </c>
      <c r="F13" s="13">
        <v>168265</v>
      </c>
      <c r="G13" s="13">
        <v>222652</v>
      </c>
      <c r="H13" s="13">
        <v>120243</v>
      </c>
      <c r="I13" s="13">
        <v>27757</v>
      </c>
      <c r="J13" s="13">
        <v>69427</v>
      </c>
      <c r="K13" s="11">
        <f t="shared" si="4"/>
        <v>1232555</v>
      </c>
      <c r="L13" s="53"/>
      <c r="M13" s="54"/>
    </row>
    <row r="14" spans="1:13" ht="17.25" customHeight="1">
      <c r="A14" s="14" t="s">
        <v>21</v>
      </c>
      <c r="B14" s="13">
        <v>134904</v>
      </c>
      <c r="C14" s="13">
        <v>168344</v>
      </c>
      <c r="D14" s="13">
        <v>157558</v>
      </c>
      <c r="E14" s="13">
        <v>115719</v>
      </c>
      <c r="F14" s="13">
        <v>158202</v>
      </c>
      <c r="G14" s="13">
        <v>238912</v>
      </c>
      <c r="H14" s="13">
        <v>126456</v>
      </c>
      <c r="I14" s="13">
        <v>20172</v>
      </c>
      <c r="J14" s="13">
        <v>59556</v>
      </c>
      <c r="K14" s="11">
        <f t="shared" si="4"/>
        <v>1179823</v>
      </c>
      <c r="L14" s="53"/>
    </row>
    <row r="15" spans="1:13" ht="17.25" customHeight="1">
      <c r="A15" s="14" t="s">
        <v>22</v>
      </c>
      <c r="B15" s="13">
        <v>33584</v>
      </c>
      <c r="C15" s="13">
        <v>50608</v>
      </c>
      <c r="D15" s="13">
        <v>45882</v>
      </c>
      <c r="E15" s="13">
        <v>29196</v>
      </c>
      <c r="F15" s="13">
        <v>38856</v>
      </c>
      <c r="G15" s="13">
        <v>44493</v>
      </c>
      <c r="H15" s="13">
        <v>33793</v>
      </c>
      <c r="I15" s="13">
        <v>7304</v>
      </c>
      <c r="J15" s="13">
        <v>17328</v>
      </c>
      <c r="K15" s="11">
        <f t="shared" si="4"/>
        <v>301044</v>
      </c>
    </row>
    <row r="16" spans="1:13" ht="17.25" customHeight="1">
      <c r="A16" s="15" t="s">
        <v>120</v>
      </c>
      <c r="B16" s="13">
        <f>B17+B18+B19</f>
        <v>8398</v>
      </c>
      <c r="C16" s="13">
        <f t="shared" ref="C16:J16" si="5">C17+C18+C19</f>
        <v>11800</v>
      </c>
      <c r="D16" s="13">
        <f t="shared" si="5"/>
        <v>10373</v>
      </c>
      <c r="E16" s="13">
        <f t="shared" si="5"/>
        <v>7052</v>
      </c>
      <c r="F16" s="13">
        <f t="shared" si="5"/>
        <v>9798</v>
      </c>
      <c r="G16" s="13">
        <f t="shared" si="5"/>
        <v>13330</v>
      </c>
      <c r="H16" s="13">
        <f t="shared" si="5"/>
        <v>7845</v>
      </c>
      <c r="I16" s="13">
        <f t="shared" si="5"/>
        <v>1956</v>
      </c>
      <c r="J16" s="13">
        <f t="shared" si="5"/>
        <v>3846</v>
      </c>
      <c r="K16" s="11">
        <f t="shared" si="4"/>
        <v>74398</v>
      </c>
    </row>
    <row r="17" spans="1:12" ht="17.25" customHeight="1">
      <c r="A17" s="14" t="s">
        <v>121</v>
      </c>
      <c r="B17" s="13">
        <v>3253</v>
      </c>
      <c r="C17" s="13">
        <v>4599</v>
      </c>
      <c r="D17" s="13">
        <v>4048</v>
      </c>
      <c r="E17" s="13">
        <v>2944</v>
      </c>
      <c r="F17" s="13">
        <v>4146</v>
      </c>
      <c r="G17" s="13">
        <v>5934</v>
      </c>
      <c r="H17" s="13">
        <v>3495</v>
      </c>
      <c r="I17" s="13">
        <v>813</v>
      </c>
      <c r="J17" s="13">
        <v>1518</v>
      </c>
      <c r="K17" s="11">
        <f t="shared" si="4"/>
        <v>30750</v>
      </c>
    </row>
    <row r="18" spans="1:12" ht="17.25" customHeight="1">
      <c r="A18" s="14" t="s">
        <v>122</v>
      </c>
      <c r="B18" s="13">
        <v>173</v>
      </c>
      <c r="C18" s="13">
        <v>248</v>
      </c>
      <c r="D18" s="13">
        <v>270</v>
      </c>
      <c r="E18" s="13">
        <v>217</v>
      </c>
      <c r="F18" s="13">
        <v>319</v>
      </c>
      <c r="G18" s="13">
        <v>425</v>
      </c>
      <c r="H18" s="13">
        <v>242</v>
      </c>
      <c r="I18" s="13">
        <v>51</v>
      </c>
      <c r="J18" s="13">
        <v>95</v>
      </c>
      <c r="K18" s="11">
        <f t="shared" si="4"/>
        <v>2040</v>
      </c>
    </row>
    <row r="19" spans="1:12" ht="17.25" customHeight="1">
      <c r="A19" s="14" t="s">
        <v>123</v>
      </c>
      <c r="B19" s="13">
        <v>4972</v>
      </c>
      <c r="C19" s="13">
        <v>6953</v>
      </c>
      <c r="D19" s="13">
        <v>6055</v>
      </c>
      <c r="E19" s="13">
        <v>3891</v>
      </c>
      <c r="F19" s="13">
        <v>5333</v>
      </c>
      <c r="G19" s="13">
        <v>6971</v>
      </c>
      <c r="H19" s="13">
        <v>4108</v>
      </c>
      <c r="I19" s="13">
        <v>1092</v>
      </c>
      <c r="J19" s="13">
        <v>2233</v>
      </c>
      <c r="K19" s="11">
        <f t="shared" si="4"/>
        <v>41608</v>
      </c>
    </row>
    <row r="20" spans="1:12" ht="17.25" customHeight="1">
      <c r="A20" s="16" t="s">
        <v>23</v>
      </c>
      <c r="B20" s="11">
        <f>+B21+B22+B23</f>
        <v>191757</v>
      </c>
      <c r="C20" s="11">
        <f t="shared" ref="C20:J20" si="6">+C21+C22+C23</f>
        <v>238034</v>
      </c>
      <c r="D20" s="11">
        <f t="shared" si="6"/>
        <v>261507</v>
      </c>
      <c r="E20" s="11">
        <f t="shared" si="6"/>
        <v>166853</v>
      </c>
      <c r="F20" s="11">
        <f t="shared" si="6"/>
        <v>268666</v>
      </c>
      <c r="G20" s="11">
        <f t="shared" si="6"/>
        <v>404207</v>
      </c>
      <c r="H20" s="11">
        <f t="shared" si="6"/>
        <v>166015</v>
      </c>
      <c r="I20" s="11">
        <f t="shared" si="6"/>
        <v>41460</v>
      </c>
      <c r="J20" s="11">
        <f t="shared" si="6"/>
        <v>95141</v>
      </c>
      <c r="K20" s="11">
        <f t="shared" si="4"/>
        <v>1833640</v>
      </c>
    </row>
    <row r="21" spans="1:12" ht="17.25" customHeight="1">
      <c r="A21" s="12" t="s">
        <v>24</v>
      </c>
      <c r="B21" s="13">
        <v>94895</v>
      </c>
      <c r="C21" s="13">
        <v>128449</v>
      </c>
      <c r="D21" s="13">
        <v>143837</v>
      </c>
      <c r="E21" s="13">
        <v>90419</v>
      </c>
      <c r="F21" s="13">
        <v>142485</v>
      </c>
      <c r="G21" s="13">
        <v>199498</v>
      </c>
      <c r="H21" s="13">
        <v>88457</v>
      </c>
      <c r="I21" s="13">
        <v>23945</v>
      </c>
      <c r="J21" s="13">
        <v>51126</v>
      </c>
      <c r="K21" s="11">
        <f t="shared" si="4"/>
        <v>963111</v>
      </c>
      <c r="L21" s="53"/>
    </row>
    <row r="22" spans="1:12" ht="17.25" customHeight="1">
      <c r="A22" s="12" t="s">
        <v>25</v>
      </c>
      <c r="B22" s="13">
        <v>78923</v>
      </c>
      <c r="C22" s="13">
        <v>86870</v>
      </c>
      <c r="D22" s="13">
        <v>93155</v>
      </c>
      <c r="E22" s="13">
        <v>62905</v>
      </c>
      <c r="F22" s="13">
        <v>104090</v>
      </c>
      <c r="G22" s="13">
        <v>175458</v>
      </c>
      <c r="H22" s="13">
        <v>62539</v>
      </c>
      <c r="I22" s="13">
        <v>13520</v>
      </c>
      <c r="J22" s="13">
        <v>34651</v>
      </c>
      <c r="K22" s="11">
        <f t="shared" si="4"/>
        <v>712111</v>
      </c>
      <c r="L22" s="53"/>
    </row>
    <row r="23" spans="1:12" ht="17.25" customHeight="1">
      <c r="A23" s="12" t="s">
        <v>26</v>
      </c>
      <c r="B23" s="13">
        <v>17939</v>
      </c>
      <c r="C23" s="13">
        <v>22715</v>
      </c>
      <c r="D23" s="13">
        <v>24515</v>
      </c>
      <c r="E23" s="13">
        <v>13529</v>
      </c>
      <c r="F23" s="13">
        <v>22091</v>
      </c>
      <c r="G23" s="13">
        <v>29251</v>
      </c>
      <c r="H23" s="13">
        <v>15019</v>
      </c>
      <c r="I23" s="13">
        <v>3995</v>
      </c>
      <c r="J23" s="13">
        <v>9364</v>
      </c>
      <c r="K23" s="11">
        <f t="shared" si="4"/>
        <v>158418</v>
      </c>
    </row>
    <row r="24" spans="1:12" ht="17.25" customHeight="1">
      <c r="A24" s="16" t="s">
        <v>27</v>
      </c>
      <c r="B24" s="13">
        <v>43938</v>
      </c>
      <c r="C24" s="13">
        <v>71847</v>
      </c>
      <c r="D24" s="13">
        <v>85880</v>
      </c>
      <c r="E24" s="13">
        <v>51445</v>
      </c>
      <c r="F24" s="13">
        <v>62141</v>
      </c>
      <c r="G24" s="13">
        <v>61206</v>
      </c>
      <c r="H24" s="13">
        <v>35230</v>
      </c>
      <c r="I24" s="13">
        <v>15773</v>
      </c>
      <c r="J24" s="13">
        <v>36714</v>
      </c>
      <c r="K24" s="11">
        <f t="shared" si="4"/>
        <v>464174</v>
      </c>
    </row>
    <row r="25" spans="1:12" ht="17.25" customHeight="1">
      <c r="A25" s="12" t="s">
        <v>28</v>
      </c>
      <c r="B25" s="13">
        <v>28120</v>
      </c>
      <c r="C25" s="13">
        <v>45982</v>
      </c>
      <c r="D25" s="13">
        <v>54963</v>
      </c>
      <c r="E25" s="13">
        <v>32925</v>
      </c>
      <c r="F25" s="13">
        <v>39770</v>
      </c>
      <c r="G25" s="13">
        <v>39172</v>
      </c>
      <c r="H25" s="13">
        <v>22547</v>
      </c>
      <c r="I25" s="13">
        <v>10095</v>
      </c>
      <c r="J25" s="13">
        <v>23497</v>
      </c>
      <c r="K25" s="11">
        <f t="shared" si="4"/>
        <v>297071</v>
      </c>
      <c r="L25" s="53"/>
    </row>
    <row r="26" spans="1:12" ht="17.25" customHeight="1">
      <c r="A26" s="12" t="s">
        <v>29</v>
      </c>
      <c r="B26" s="13">
        <v>15818</v>
      </c>
      <c r="C26" s="13">
        <v>25865</v>
      </c>
      <c r="D26" s="13">
        <v>30917</v>
      </c>
      <c r="E26" s="13">
        <v>18520</v>
      </c>
      <c r="F26" s="13">
        <v>22371</v>
      </c>
      <c r="G26" s="13">
        <v>22034</v>
      </c>
      <c r="H26" s="13">
        <v>12683</v>
      </c>
      <c r="I26" s="13">
        <v>5678</v>
      </c>
      <c r="J26" s="13">
        <v>13217</v>
      </c>
      <c r="K26" s="11">
        <f t="shared" si="4"/>
        <v>167103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8522</v>
      </c>
      <c r="I27" s="11">
        <v>0</v>
      </c>
      <c r="J27" s="11">
        <v>0</v>
      </c>
      <c r="K27" s="11">
        <f t="shared" si="4"/>
        <v>8522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5903.53</v>
      </c>
      <c r="I35" s="19">
        <v>0</v>
      </c>
      <c r="J35" s="19">
        <v>0</v>
      </c>
      <c r="K35" s="23">
        <f>SUM(B35:J35)</f>
        <v>5903.53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1368398.93</v>
      </c>
      <c r="C47" s="22">
        <f t="shared" ref="C47:H47" si="9">+C48+C56</f>
        <v>2099151.38</v>
      </c>
      <c r="D47" s="22">
        <f t="shared" si="9"/>
        <v>2416931.15</v>
      </c>
      <c r="E47" s="22">
        <f t="shared" si="9"/>
        <v>1367735.04</v>
      </c>
      <c r="F47" s="22">
        <f t="shared" si="9"/>
        <v>1855376.5599999998</v>
      </c>
      <c r="G47" s="22">
        <f t="shared" si="9"/>
        <v>2193116.54</v>
      </c>
      <c r="H47" s="22">
        <f t="shared" si="9"/>
        <v>1356271.3499999999</v>
      </c>
      <c r="I47" s="22">
        <f>+I48+I56</f>
        <v>533117.42000000004</v>
      </c>
      <c r="J47" s="22">
        <f>+J48+J56</f>
        <v>774419.82000000007</v>
      </c>
      <c r="K47" s="22">
        <f>SUM(B47:J47)</f>
        <v>13964518.189999998</v>
      </c>
    </row>
    <row r="48" spans="1:11" ht="17.25" customHeight="1">
      <c r="A48" s="16" t="s">
        <v>48</v>
      </c>
      <c r="B48" s="23">
        <f>SUM(B49:B55)</f>
        <v>1352384.54</v>
      </c>
      <c r="C48" s="23">
        <f t="shared" ref="C48:H48" si="10">SUM(C49:C55)</f>
        <v>2077780.08</v>
      </c>
      <c r="D48" s="23">
        <f t="shared" si="10"/>
        <v>2395379.39</v>
      </c>
      <c r="E48" s="23">
        <f t="shared" si="10"/>
        <v>1347609.68</v>
      </c>
      <c r="F48" s="23">
        <f t="shared" si="10"/>
        <v>1835804.63</v>
      </c>
      <c r="G48" s="23">
        <f t="shared" si="10"/>
        <v>2166457.59</v>
      </c>
      <c r="H48" s="23">
        <f t="shared" si="10"/>
        <v>1339766.95</v>
      </c>
      <c r="I48" s="23">
        <f>SUM(I49:I55)</f>
        <v>533117.42000000004</v>
      </c>
      <c r="J48" s="23">
        <f>SUM(J49:J55)</f>
        <v>762052.56</v>
      </c>
      <c r="K48" s="23">
        <f t="shared" ref="K48:K56" si="11">SUM(B48:J48)</f>
        <v>13810352.84</v>
      </c>
    </row>
    <row r="49" spans="1:11" ht="17.25" customHeight="1">
      <c r="A49" s="35" t="s">
        <v>49</v>
      </c>
      <c r="B49" s="23">
        <f t="shared" ref="B49:H49" si="12">ROUND(B30*B7,2)</f>
        <v>1352384.54</v>
      </c>
      <c r="C49" s="23">
        <f t="shared" si="12"/>
        <v>2073172.08</v>
      </c>
      <c r="D49" s="23">
        <f t="shared" si="12"/>
        <v>2395379.39</v>
      </c>
      <c r="E49" s="23">
        <f t="shared" si="12"/>
        <v>1347609.68</v>
      </c>
      <c r="F49" s="23">
        <f t="shared" si="12"/>
        <v>1835804.63</v>
      </c>
      <c r="G49" s="23">
        <f t="shared" si="12"/>
        <v>2166457.59</v>
      </c>
      <c r="H49" s="23">
        <f t="shared" si="12"/>
        <v>1333863.42</v>
      </c>
      <c r="I49" s="23">
        <f>ROUND(I30*I7,2)</f>
        <v>533117.42000000004</v>
      </c>
      <c r="J49" s="23">
        <f>ROUND(J30*J7,2)</f>
        <v>762052.56</v>
      </c>
      <c r="K49" s="23">
        <f t="shared" si="11"/>
        <v>13799841.310000001</v>
      </c>
    </row>
    <row r="50" spans="1:11" ht="17.25" customHeight="1">
      <c r="A50" s="35" t="s">
        <v>50</v>
      </c>
      <c r="B50" s="19">
        <v>0</v>
      </c>
      <c r="C50" s="23">
        <f>ROUND(C31*C7,2)</f>
        <v>4608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4608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5903.53</v>
      </c>
      <c r="I53" s="32">
        <f>+I35</f>
        <v>0</v>
      </c>
      <c r="J53" s="32">
        <f>+J35</f>
        <v>0</v>
      </c>
      <c r="K53" s="23">
        <f t="shared" si="11"/>
        <v>5903.53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10107.299999999988</v>
      </c>
      <c r="C60" s="36">
        <f t="shared" si="13"/>
        <v>-257887.07</v>
      </c>
      <c r="D60" s="36">
        <f t="shared" si="13"/>
        <v>-250621.27999999997</v>
      </c>
      <c r="E60" s="36">
        <f t="shared" si="13"/>
        <v>-262709.06</v>
      </c>
      <c r="F60" s="36">
        <f t="shared" si="13"/>
        <v>61806.239999999991</v>
      </c>
      <c r="G60" s="36">
        <f t="shared" si="13"/>
        <v>-276154.38</v>
      </c>
      <c r="H60" s="36">
        <f t="shared" si="13"/>
        <v>-149133.35999999999</v>
      </c>
      <c r="I60" s="36">
        <f t="shared" si="13"/>
        <v>-79557.02</v>
      </c>
      <c r="J60" s="36">
        <f t="shared" si="13"/>
        <v>-92610.8</v>
      </c>
      <c r="K60" s="36">
        <f>SUM(B60:J60)</f>
        <v>-1296759.43</v>
      </c>
    </row>
    <row r="61" spans="1:11" ht="18.75" customHeight="1">
      <c r="A61" s="16" t="s">
        <v>83</v>
      </c>
      <c r="B61" s="36">
        <f t="shared" ref="B61:J61" si="14">B62+B63+B64+B65+B66+B67</f>
        <v>-227714.95</v>
      </c>
      <c r="C61" s="36">
        <f t="shared" si="14"/>
        <v>-237111.44</v>
      </c>
      <c r="D61" s="36">
        <f t="shared" si="14"/>
        <v>-230073.86</v>
      </c>
      <c r="E61" s="36">
        <f t="shared" si="14"/>
        <v>-236800.82</v>
      </c>
      <c r="F61" s="36">
        <f t="shared" si="14"/>
        <v>-251299.84</v>
      </c>
      <c r="G61" s="36">
        <f t="shared" si="14"/>
        <v>-247559.99</v>
      </c>
      <c r="H61" s="36">
        <f t="shared" si="14"/>
        <v>-190710</v>
      </c>
      <c r="I61" s="36">
        <f t="shared" si="14"/>
        <v>-36132</v>
      </c>
      <c r="J61" s="36">
        <f t="shared" si="14"/>
        <v>-68610</v>
      </c>
      <c r="K61" s="36">
        <f t="shared" ref="K61:K94" si="15">SUM(B61:J61)</f>
        <v>-1726012.9000000001</v>
      </c>
    </row>
    <row r="62" spans="1:11" ht="18.75" customHeight="1">
      <c r="A62" s="12" t="s">
        <v>84</v>
      </c>
      <c r="B62" s="36">
        <f>-ROUND(B9*$D$3,2)</f>
        <v>-164964</v>
      </c>
      <c r="C62" s="36">
        <f t="shared" ref="C62:J62" si="16">-ROUND(C9*$D$3,2)</f>
        <v>-229005</v>
      </c>
      <c r="D62" s="36">
        <f t="shared" si="16"/>
        <v>-205017</v>
      </c>
      <c r="E62" s="36">
        <f t="shared" si="16"/>
        <v>-139767</v>
      </c>
      <c r="F62" s="36">
        <f t="shared" si="16"/>
        <v>-169728</v>
      </c>
      <c r="G62" s="36">
        <f t="shared" si="16"/>
        <v>-183726</v>
      </c>
      <c r="H62" s="36">
        <f t="shared" si="16"/>
        <v>-190710</v>
      </c>
      <c r="I62" s="36">
        <f t="shared" si="16"/>
        <v>-36132</v>
      </c>
      <c r="J62" s="36">
        <f t="shared" si="16"/>
        <v>-68610</v>
      </c>
      <c r="K62" s="36">
        <f t="shared" si="15"/>
        <v>-1387659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-62750.95</v>
      </c>
      <c r="C66" s="48">
        <v>-8106.44</v>
      </c>
      <c r="D66" s="48">
        <v>-25056.86</v>
      </c>
      <c r="E66" s="48">
        <v>-97033.82</v>
      </c>
      <c r="F66" s="48">
        <v>-81571.839999999997</v>
      </c>
      <c r="G66" s="48">
        <v>-63833.99</v>
      </c>
      <c r="H66" s="19">
        <v>0</v>
      </c>
      <c r="I66" s="19">
        <v>0</v>
      </c>
      <c r="J66" s="19">
        <v>0</v>
      </c>
      <c r="K66" s="36">
        <f t="shared" si="15"/>
        <v>-338353.9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-25908.239999999998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-43425.020000000004</v>
      </c>
      <c r="J68" s="36">
        <f t="shared" si="17"/>
        <v>-24000.800000000003</v>
      </c>
      <c r="K68" s="36">
        <f t="shared" si="15"/>
        <v>-210547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-11352.2</v>
      </c>
      <c r="F92" s="19">
        <v>0</v>
      </c>
      <c r="G92" s="19">
        <v>0</v>
      </c>
      <c r="H92" s="19">
        <v>0</v>
      </c>
      <c r="I92" s="49">
        <v>-6717.28</v>
      </c>
      <c r="J92" s="49">
        <v>-13862.11</v>
      </c>
      <c r="K92" s="49">
        <f t="shared" si="15"/>
        <v>-31931.59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126</v>
      </c>
      <c r="B94" s="49">
        <v>251999.1</v>
      </c>
      <c r="C94" s="19">
        <v>0</v>
      </c>
      <c r="D94" s="19">
        <v>0</v>
      </c>
      <c r="E94" s="19">
        <v>0</v>
      </c>
      <c r="F94" s="49">
        <v>332235.37</v>
      </c>
      <c r="G94" s="19">
        <v>0</v>
      </c>
      <c r="H94" s="49">
        <v>55566</v>
      </c>
      <c r="I94" s="19">
        <v>0</v>
      </c>
      <c r="J94" s="19">
        <v>0</v>
      </c>
      <c r="K94" s="49">
        <f t="shared" si="15"/>
        <v>639800.47</v>
      </c>
      <c r="L94" s="57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6">
        <f t="shared" ref="K95:K99" si="18">SUM(B95:J95)</f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1378506.23</v>
      </c>
      <c r="C97" s="24">
        <f t="shared" si="19"/>
        <v>1841264.3100000003</v>
      </c>
      <c r="D97" s="24">
        <f t="shared" si="19"/>
        <v>2166309.87</v>
      </c>
      <c r="E97" s="24">
        <f t="shared" si="19"/>
        <v>1105025.98</v>
      </c>
      <c r="F97" s="24">
        <f t="shared" si="19"/>
        <v>1917182.7999999996</v>
      </c>
      <c r="G97" s="24">
        <f t="shared" si="19"/>
        <v>1916962.16</v>
      </c>
      <c r="H97" s="24">
        <f t="shared" si="19"/>
        <v>1207137.9899999998</v>
      </c>
      <c r="I97" s="24">
        <f>+I98+I99</f>
        <v>453560.4</v>
      </c>
      <c r="J97" s="24">
        <f>+J98+J99</f>
        <v>681809.02</v>
      </c>
      <c r="K97" s="49">
        <f t="shared" si="18"/>
        <v>12667758.76</v>
      </c>
      <c r="L97" s="55"/>
    </row>
    <row r="98" spans="1:13" ht="18.75" customHeight="1">
      <c r="A98" s="16" t="s">
        <v>91</v>
      </c>
      <c r="B98" s="24">
        <f t="shared" ref="B98:J98" si="20">+B48+B61+B68+B94</f>
        <v>1362491.84</v>
      </c>
      <c r="C98" s="24">
        <f t="shared" si="20"/>
        <v>1819893.0100000002</v>
      </c>
      <c r="D98" s="24">
        <f t="shared" si="20"/>
        <v>2144758.1100000003</v>
      </c>
      <c r="E98" s="24">
        <f t="shared" si="20"/>
        <v>1084900.6199999999</v>
      </c>
      <c r="F98" s="24">
        <f t="shared" si="20"/>
        <v>1897610.8699999996</v>
      </c>
      <c r="G98" s="24">
        <f t="shared" si="20"/>
        <v>1890303.21</v>
      </c>
      <c r="H98" s="24">
        <f t="shared" si="20"/>
        <v>1190633.5899999999</v>
      </c>
      <c r="I98" s="24">
        <f t="shared" si="20"/>
        <v>453560.4</v>
      </c>
      <c r="J98" s="24">
        <f t="shared" si="20"/>
        <v>669441.76</v>
      </c>
      <c r="K98" s="49">
        <f t="shared" si="18"/>
        <v>12513593.41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59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12667758.770000001</v>
      </c>
    </row>
    <row r="106" spans="1:13" ht="18.75" customHeight="1">
      <c r="A106" s="26" t="s">
        <v>79</v>
      </c>
      <c r="B106" s="27">
        <v>140632.82999999999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140632.82999999999</v>
      </c>
    </row>
    <row r="107" spans="1:13" ht="18.75" customHeight="1">
      <c r="A107" s="26" t="s">
        <v>80</v>
      </c>
      <c r="B107" s="27">
        <v>1237873.3899999999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1237873.3899999999</v>
      </c>
    </row>
    <row r="108" spans="1:13" ht="18.75" customHeight="1">
      <c r="A108" s="26" t="s">
        <v>81</v>
      </c>
      <c r="B108" s="41">
        <v>0</v>
      </c>
      <c r="C108" s="27">
        <f>+C97</f>
        <v>1841264.3100000003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1841264.3100000003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2166309.87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2166309.87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1105025.98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1105025.98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195267.48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195267.48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315137.14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315137.14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696005.66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696005.66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710772.52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710772.52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466299.92</v>
      </c>
      <c r="H115" s="41">
        <v>0</v>
      </c>
      <c r="I115" s="41">
        <v>0</v>
      </c>
      <c r="J115" s="41">
        <v>0</v>
      </c>
      <c r="K115" s="42">
        <f t="shared" si="22"/>
        <v>466299.92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45101.78</v>
      </c>
      <c r="H116" s="41">
        <v>0</v>
      </c>
      <c r="I116" s="41">
        <v>0</v>
      </c>
      <c r="J116" s="41">
        <v>0</v>
      </c>
      <c r="K116" s="42">
        <f t="shared" si="22"/>
        <v>45101.78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359453.2</v>
      </c>
      <c r="H117" s="41">
        <v>0</v>
      </c>
      <c r="I117" s="41">
        <v>0</v>
      </c>
      <c r="J117" s="41">
        <v>0</v>
      </c>
      <c r="K117" s="42">
        <f t="shared" si="22"/>
        <v>359453.2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313416.31</v>
      </c>
      <c r="H118" s="41">
        <v>0</v>
      </c>
      <c r="I118" s="41">
        <v>0</v>
      </c>
      <c r="J118" s="41">
        <v>0</v>
      </c>
      <c r="K118" s="42">
        <f t="shared" si="22"/>
        <v>313416.31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732690.97</v>
      </c>
      <c r="H119" s="41">
        <v>0</v>
      </c>
      <c r="I119" s="41">
        <v>0</v>
      </c>
      <c r="J119" s="41">
        <v>0</v>
      </c>
      <c r="K119" s="42">
        <f t="shared" si="22"/>
        <v>732690.97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470004.68</v>
      </c>
      <c r="I120" s="41">
        <v>0</v>
      </c>
      <c r="J120" s="41">
        <v>0</v>
      </c>
      <c r="K120" s="42">
        <f t="shared" si="22"/>
        <v>470004.68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737133.31</v>
      </c>
      <c r="I121" s="41">
        <v>0</v>
      </c>
      <c r="J121" s="41">
        <v>0</v>
      </c>
      <c r="K121" s="42">
        <f t="shared" si="22"/>
        <v>737133.31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453560.4</v>
      </c>
      <c r="J122" s="41">
        <v>0</v>
      </c>
      <c r="K122" s="42">
        <f t="shared" si="22"/>
        <v>453560.4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681809.02</v>
      </c>
      <c r="K123" s="45">
        <f t="shared" si="22"/>
        <v>681809.02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4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2014-05-16T18:23:46Z</dcterms:modified>
</cp:coreProperties>
</file>