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C68"/>
  <c r="D68"/>
  <c r="E68"/>
  <c r="F68"/>
  <c r="G68"/>
  <c r="H68"/>
  <c r="I68"/>
  <c r="J68"/>
  <c r="K68" s="1"/>
  <c r="K69"/>
  <c r="K70"/>
  <c r="K71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I60" l="1"/>
  <c r="G60"/>
  <c r="E60"/>
  <c r="C60"/>
  <c r="J60"/>
  <c r="H60"/>
  <c r="F60"/>
  <c r="D60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<sst xmlns="http://schemas.openxmlformats.org/spreadsheetml/2006/main" count="127" uniqueCount="127">
  <si>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</si>
  <si>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</si>
  <si>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</si>
  <si>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</si>
  <si>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</si>
  <si>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</si>
  <si>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</si>
  <si>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</si>
  <si>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</si>
  <si>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</si>
  <si>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</si>
  <si>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</si>
  <si>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</si>
  <si>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</si>
  <si>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</si>
  <si>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</si>
  <si>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</si>
  <si>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</si>
  <si>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</si>
  <si>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</si>
  <si>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</si>
  <si>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</si>
  <si>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</si>
  <si>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</si>
  <si>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</si>
  <si>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</si>
  <si>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</si>
  <si>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</si>
  <si>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</si>
  <si>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</si>
  <si>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</si>
  <si>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</si>
  <si>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</si>
  <si>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</si>
  <si>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</si>
  <si>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</si>
  <si>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</si>
  <si>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</si>
  <si>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</si>
  <si>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</si>
  <si>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</si>
  <si>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</si>
  <si>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</si>
  <si>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</si>
  <si>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</si>
  <si>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</si>
  <si>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</si>
  <si>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</si>
  <si>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</si>
  <si>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</si>
  <si>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</si>
  <si>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</si>
  <si>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</si>
  <si>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</si>
  <si>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</si>
  <si>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</si>
  <si>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</si>
  <si>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</si>
  <si>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</si>
  <si>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</si>
  <si>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</si>
  <si>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</si>
  <si>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</si>
  <si>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</si>
  <si>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</si>
  <si>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</si>
  <si>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</si>
  <si>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</si>
  <si>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</si>
  <si>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</si>
  <si>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</si>
  <si>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</si>
  <si>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</si>
  <si>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</si>
  <si>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</si>
  <si>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</si>
  <si>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</si>
  <si>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</si>
  <si>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</si>
  <si>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</si>
  <si>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</si>
  <si>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</si>
  <si>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</si>
  <si>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</si>
  <si>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</si>
  <si>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</si>
  <si>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</si>
  <si>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</si>
  <si>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</si>
  <si>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</si>
  <si>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</si>
  <si>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</si>
  <si>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</si>
  <si>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</si>
  <si>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</si>
  <si>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</si>
  <si>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</si>
  <si>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</si>
  <si>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</si>
  <si>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</si>
  <si>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</si>
  <si>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</si>
  <si>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</si>
  <si>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</si>
  <si>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</si>
  <si>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</si>
  <si>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</si>
  <si>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</si>
  <si>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</si>
  <si>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</si>
  <si>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</si>
  <si>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</si>
  <si>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</si>
  <si>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</si>
  <si>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</si>
  <si>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</si>
  <si>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</si>
  <si>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</si>
  <si>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</si>
  <si>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</si>
  <si>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</si>
  <si>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</si>
  <si>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</si>
  <si>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</si>
  <si>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</si>
  <si>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</si>
  <si>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11/05/14 - VENCIMENTO 16/05/14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</si>
</sst>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184568</v>
      </c>
      <c r="C7" s="9">
        <f t="shared" si="0"/>
        <v>238568</v>
      </c>
      <c r="D7" s="9">
        <f t="shared" si="0"/>
        <v>236479</v>
      </c>
      <c r="E7" s="9">
        <f t="shared" si="0"/>
        <v>140757</v>
      </c>
      <c r="F7" s="9">
        <f t="shared" si="0"/>
        <v>258273</v>
      </c>
      <c r="G7" s="9">
        <f t="shared" si="0"/>
        <v>387067</v>
      </c>
      <c r="H7" s="9">
        <f t="shared" si="0"/>
        <v>142059</v>
      </c>
      <c r="I7" s="9">
        <f t="shared" si="0"/>
        <v>27526</v>
      </c>
      <c r="J7" s="9">
        <f t="shared" si="0"/>
        <v>108783</v>
      </c>
      <c r="K7" s="9">
        <f t="shared" si="0"/>
        <v>1724080</v>
      </c>
      <c r="L7" s="53"/>
    </row>
    <row r="8" spans="1:13" ht="17.25" customHeight="1">
      <c r="A8" s="10" t="s">
        <v>125</v>
      </c>
      <c r="B8" s="11">
        <f>B9+B12+B16</f>
        <v>107860</v>
      </c>
      <c r="C8" s="11">
        <f t="shared" ref="C8:J8" si="1">C9+C12+C16</f>
        <v>143447</v>
      </c>
      <c r="D8" s="11">
        <f t="shared" si="1"/>
        <v>140154</v>
      </c>
      <c r="E8" s="11">
        <f t="shared" si="1"/>
        <v>83999</v>
      </c>
      <c r="F8" s="11">
        <f t="shared" si="1"/>
        <v>136967</v>
      </c>
      <c r="G8" s="11">
        <f t="shared" si="1"/>
        <v>205576</v>
      </c>
      <c r="H8" s="11">
        <f t="shared" si="1"/>
        <v>87379</v>
      </c>
      <c r="I8" s="11">
        <f t="shared" si="1"/>
        <v>14792</v>
      </c>
      <c r="J8" s="11">
        <f t="shared" si="1"/>
        <v>62886</v>
      </c>
      <c r="K8" s="11">
        <f>SUM(B8:J8)</f>
        <v>983060</v>
      </c>
    </row>
    <row r="9" spans="1:13" ht="17.25" customHeight="1">
      <c r="A9" s="15" t="s">
        <v>17</v>
      </c>
      <c r="B9" s="13">
        <f>+B10+B11</f>
        <v>25750</v>
      </c>
      <c r="C9" s="13">
        <f t="shared" ref="C9:J9" si="2">+C10+C11</f>
        <v>35149</v>
      </c>
      <c r="D9" s="13">
        <f t="shared" si="2"/>
        <v>34741</v>
      </c>
      <c r="E9" s="13">
        <f t="shared" si="2"/>
        <v>19260</v>
      </c>
      <c r="F9" s="13">
        <f t="shared" si="2"/>
        <v>26550</v>
      </c>
      <c r="G9" s="13">
        <f t="shared" si="2"/>
        <v>31879</v>
      </c>
      <c r="H9" s="13">
        <f t="shared" si="2"/>
        <v>21201</v>
      </c>
      <c r="I9" s="13">
        <f t="shared" si="2"/>
        <v>4018</v>
      </c>
      <c r="J9" s="13">
        <f t="shared" si="2"/>
        <v>13720</v>
      </c>
      <c r="K9" s="11">
        <f>SUM(B9:J9)</f>
        <v>212268</v>
      </c>
    </row>
    <row r="10" spans="1:13" ht="17.25" customHeight="1">
      <c r="A10" s="30" t="s">
        <v>18</v>
      </c>
      <c r="B10" s="13">
        <v>25750</v>
      </c>
      <c r="C10" s="13">
        <v>35149</v>
      </c>
      <c r="D10" s="13">
        <v>34741</v>
      </c>
      <c r="E10" s="13">
        <v>19260</v>
      </c>
      <c r="F10" s="13">
        <v>26550</v>
      </c>
      <c r="G10" s="13">
        <v>31879</v>
      </c>
      <c r="H10" s="13">
        <v>21201</v>
      </c>
      <c r="I10" s="13">
        <v>4018</v>
      </c>
      <c r="J10" s="13">
        <v>13720</v>
      </c>
      <c r="K10" s="11">
        <f>SUM(B10:J10)</f>
        <v>212268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79903</v>
      </c>
      <c r="C12" s="17">
        <f t="shared" si="3"/>
        <v>105315</v>
      </c>
      <c r="D12" s="17">
        <f t="shared" si="3"/>
        <v>102846</v>
      </c>
      <c r="E12" s="17">
        <f t="shared" si="3"/>
        <v>63084</v>
      </c>
      <c r="F12" s="17">
        <f t="shared" si="3"/>
        <v>107491</v>
      </c>
      <c r="G12" s="17">
        <f t="shared" si="3"/>
        <v>169747</v>
      </c>
      <c r="H12" s="17">
        <f t="shared" si="3"/>
        <v>64633</v>
      </c>
      <c r="I12" s="17">
        <f t="shared" si="3"/>
        <v>10423</v>
      </c>
      <c r="J12" s="17">
        <f t="shared" si="3"/>
        <v>47934</v>
      </c>
      <c r="K12" s="11">
        <f t="shared" ref="K12:K27" si="4">SUM(B12:J12)</f>
        <v>751376</v>
      </c>
    </row>
    <row r="13" spans="1:13" ht="17.25" customHeight="1">
      <c r="A13" s="14" t="s">
        <v>20</v>
      </c>
      <c r="B13" s="13">
        <v>36387</v>
      </c>
      <c r="C13" s="13">
        <v>51372</v>
      </c>
      <c r="D13" s="13">
        <v>50208</v>
      </c>
      <c r="E13" s="13">
        <v>31395</v>
      </c>
      <c r="F13" s="13">
        <v>49910</v>
      </c>
      <c r="G13" s="13">
        <v>74225</v>
      </c>
      <c r="H13" s="13">
        <v>27857</v>
      </c>
      <c r="I13" s="13">
        <v>5575</v>
      </c>
      <c r="J13" s="13">
        <v>24144</v>
      </c>
      <c r="K13" s="11">
        <f t="shared" si="4"/>
        <v>351073</v>
      </c>
      <c r="L13" s="53"/>
      <c r="M13" s="54"/>
    </row>
    <row r="14" spans="1:13" ht="17.25" customHeight="1">
      <c r="A14" s="14" t="s">
        <v>21</v>
      </c>
      <c r="B14" s="13">
        <v>37755</v>
      </c>
      <c r="C14" s="13">
        <v>46054</v>
      </c>
      <c r="D14" s="13">
        <v>45521</v>
      </c>
      <c r="E14" s="13">
        <v>27284</v>
      </c>
      <c r="F14" s="13">
        <v>50436</v>
      </c>
      <c r="G14" s="13">
        <v>86107</v>
      </c>
      <c r="H14" s="13">
        <v>32124</v>
      </c>
      <c r="I14" s="13">
        <v>4071</v>
      </c>
      <c r="J14" s="13">
        <v>20331</v>
      </c>
      <c r="K14" s="11">
        <f t="shared" si="4"/>
        <v>349683</v>
      </c>
      <c r="L14" s="53"/>
    </row>
    <row r="15" spans="1:13" ht="17.25" customHeight="1">
      <c r="A15" s="14" t="s">
        <v>22</v>
      </c>
      <c r="B15" s="13">
        <v>5761</v>
      </c>
      <c r="C15" s="13">
        <v>7889</v>
      </c>
      <c r="D15" s="13">
        <v>7117</v>
      </c>
      <c r="E15" s="13">
        <v>4405</v>
      </c>
      <c r="F15" s="13">
        <v>7145</v>
      </c>
      <c r="G15" s="13">
        <v>9415</v>
      </c>
      <c r="H15" s="13">
        <v>4652</v>
      </c>
      <c r="I15" s="13">
        <v>777</v>
      </c>
      <c r="J15" s="13">
        <v>3459</v>
      </c>
      <c r="K15" s="11">
        <f t="shared" si="4"/>
        <v>50620</v>
      </c>
    </row>
    <row r="16" spans="1:13" ht="17.25" customHeight="1">
      <c r="A16" s="15" t="s">
        <v>121</v>
      </c>
      <c r="B16" s="13">
        <f>B17+B18+B19</f>
        <v>2207</v>
      </c>
      <c r="C16" s="13">
        <f t="shared" ref="C16:J16" si="5">C17+C18+C19</f>
        <v>2983</v>
      </c>
      <c r="D16" s="13">
        <f t="shared" si="5"/>
        <v>2567</v>
      </c>
      <c r="E16" s="13">
        <f t="shared" si="5"/>
        <v>1655</v>
      </c>
      <c r="F16" s="13">
        <f t="shared" si="5"/>
        <v>2926</v>
      </c>
      <c r="G16" s="13">
        <f t="shared" si="5"/>
        <v>3950</v>
      </c>
      <c r="H16" s="13">
        <f t="shared" si="5"/>
        <v>1545</v>
      </c>
      <c r="I16" s="13">
        <f t="shared" si="5"/>
        <v>351</v>
      </c>
      <c r="J16" s="13">
        <f t="shared" si="5"/>
        <v>1232</v>
      </c>
      <c r="K16" s="11">
        <f t="shared" si="4"/>
        <v>19416</v>
      </c>
    </row>
    <row r="17" spans="1:12" ht="17.25" customHeight="1">
      <c r="A17" s="14" t="s">
        <v>122</v>
      </c>
      <c r="B17" s="13">
        <v>1046</v>
      </c>
      <c r="C17" s="13">
        <v>1404</v>
      </c>
      <c r="D17" s="13">
        <v>1265</v>
      </c>
      <c r="E17" s="13">
        <v>870</v>
      </c>
      <c r="F17" s="13">
        <v>1533</v>
      </c>
      <c r="G17" s="13">
        <v>2158</v>
      </c>
      <c r="H17" s="13">
        <v>820</v>
      </c>
      <c r="I17" s="13">
        <v>187</v>
      </c>
      <c r="J17" s="13">
        <v>614</v>
      </c>
      <c r="K17" s="11">
        <f t="shared" si="4"/>
        <v>9897</v>
      </c>
    </row>
    <row r="18" spans="1:12" ht="17.25" customHeight="1">
      <c r="A18" s="14" t="s">
        <v>123</v>
      </c>
      <c r="B18" s="13">
        <v>89</v>
      </c>
      <c r="C18" s="13">
        <v>82</v>
      </c>
      <c r="D18" s="13">
        <v>101</v>
      </c>
      <c r="E18" s="13">
        <v>51</v>
      </c>
      <c r="F18" s="13">
        <v>142</v>
      </c>
      <c r="G18" s="13">
        <v>225</v>
      </c>
      <c r="H18" s="13">
        <v>103</v>
      </c>
      <c r="I18" s="13">
        <v>10</v>
      </c>
      <c r="J18" s="13">
        <v>26</v>
      </c>
      <c r="K18" s="11">
        <f t="shared" si="4"/>
        <v>829</v>
      </c>
    </row>
    <row r="19" spans="1:12" ht="17.25" customHeight="1">
      <c r="A19" s="14" t="s">
        <v>124</v>
      </c>
      <c r="B19" s="13">
        <v>1072</v>
      </c>
      <c r="C19" s="13">
        <v>1497</v>
      </c>
      <c r="D19" s="13">
        <v>1201</v>
      </c>
      <c r="E19" s="13">
        <v>734</v>
      </c>
      <c r="F19" s="13">
        <v>1251</v>
      </c>
      <c r="G19" s="13">
        <v>1567</v>
      </c>
      <c r="H19" s="13">
        <v>622</v>
      </c>
      <c r="I19" s="13">
        <v>154</v>
      </c>
      <c r="J19" s="13">
        <v>592</v>
      </c>
      <c r="K19" s="11">
        <f t="shared" si="4"/>
        <v>8690</v>
      </c>
    </row>
    <row r="20" spans="1:12" ht="17.25" customHeight="1">
      <c r="A20" s="16" t="s">
        <v>23</v>
      </c>
      <c r="B20" s="11">
        <f>+B21+B22+B23</f>
        <v>60719</v>
      </c>
      <c r="C20" s="11">
        <f t="shared" ref="C20:J20" si="6">+C21+C22+C23</f>
        <v>70900</v>
      </c>
      <c r="D20" s="11">
        <f t="shared" si="6"/>
        <v>70368</v>
      </c>
      <c r="E20" s="11">
        <f t="shared" si="6"/>
        <v>41738</v>
      </c>
      <c r="F20" s="11">
        <f t="shared" si="6"/>
        <v>98260</v>
      </c>
      <c r="G20" s="11">
        <f t="shared" si="6"/>
        <v>157891</v>
      </c>
      <c r="H20" s="11">
        <f t="shared" si="6"/>
        <v>44743</v>
      </c>
      <c r="I20" s="11">
        <f t="shared" si="6"/>
        <v>8574</v>
      </c>
      <c r="J20" s="11">
        <f t="shared" si="6"/>
        <v>31611</v>
      </c>
      <c r="K20" s="11">
        <f t="shared" si="4"/>
        <v>584804</v>
      </c>
    </row>
    <row r="21" spans="1:12" ht="17.25" customHeight="1">
      <c r="A21" s="12" t="s">
        <v>24</v>
      </c>
      <c r="B21" s="13">
        <v>33764</v>
      </c>
      <c r="C21" s="13">
        <v>42617</v>
      </c>
      <c r="D21" s="13">
        <v>41520</v>
      </c>
      <c r="E21" s="13">
        <v>25433</v>
      </c>
      <c r="F21" s="13">
        <v>54458</v>
      </c>
      <c r="G21" s="13">
        <v>79808</v>
      </c>
      <c r="H21" s="13">
        <v>24884</v>
      </c>
      <c r="I21" s="13">
        <v>5593</v>
      </c>
      <c r="J21" s="13">
        <v>18690</v>
      </c>
      <c r="K21" s="11">
        <f t="shared" si="4"/>
        <v>326767</v>
      </c>
      <c r="L21" s="53"/>
    </row>
    <row r="22" spans="1:12" ht="17.25" customHeight="1">
      <c r="A22" s="12" t="s">
        <v>25</v>
      </c>
      <c r="B22" s="13">
        <v>23501</v>
      </c>
      <c r="C22" s="13">
        <v>24065</v>
      </c>
      <c r="D22" s="13">
        <v>25114</v>
      </c>
      <c r="E22" s="13">
        <v>14209</v>
      </c>
      <c r="F22" s="13">
        <v>38795</v>
      </c>
      <c r="G22" s="13">
        <v>70923</v>
      </c>
      <c r="H22" s="13">
        <v>17652</v>
      </c>
      <c r="I22" s="13">
        <v>2521</v>
      </c>
      <c r="J22" s="13">
        <v>11052</v>
      </c>
      <c r="K22" s="11">
        <f t="shared" si="4"/>
        <v>227832</v>
      </c>
      <c r="L22" s="53"/>
    </row>
    <row r="23" spans="1:12" ht="17.25" customHeight="1">
      <c r="A23" s="12" t="s">
        <v>26</v>
      </c>
      <c r="B23" s="13">
        <v>3454</v>
      </c>
      <c r="C23" s="13">
        <v>4218</v>
      </c>
      <c r="D23" s="13">
        <v>3734</v>
      </c>
      <c r="E23" s="13">
        <v>2096</v>
      </c>
      <c r="F23" s="13">
        <v>5007</v>
      </c>
      <c r="G23" s="13">
        <v>7160</v>
      </c>
      <c r="H23" s="13">
        <v>2207</v>
      </c>
      <c r="I23" s="13">
        <v>460</v>
      </c>
      <c r="J23" s="13">
        <v>1869</v>
      </c>
      <c r="K23" s="11">
        <f t="shared" si="4"/>
        <v>30205</v>
      </c>
    </row>
    <row r="24" spans="1:12" ht="17.25" customHeight="1">
      <c r="A24" s="16" t="s">
        <v>27</v>
      </c>
      <c r="B24" s="13">
        <v>15989</v>
      </c>
      <c r="C24" s="13">
        <v>24221</v>
      </c>
      <c r="D24" s="13">
        <v>25957</v>
      </c>
      <c r="E24" s="13">
        <v>15020</v>
      </c>
      <c r="F24" s="13">
        <v>23046</v>
      </c>
      <c r="G24" s="13">
        <v>23600</v>
      </c>
      <c r="H24" s="13">
        <v>9272</v>
      </c>
      <c r="I24" s="13">
        <v>4160</v>
      </c>
      <c r="J24" s="13">
        <v>14286</v>
      </c>
      <c r="K24" s="11">
        <f t="shared" si="4"/>
        <v>155551</v>
      </c>
    </row>
    <row r="25" spans="1:12" ht="17.25" customHeight="1">
      <c r="A25" s="12" t="s">
        <v>28</v>
      </c>
      <c r="B25" s="13">
        <v>10233</v>
      </c>
      <c r="C25" s="13">
        <v>15501</v>
      </c>
      <c r="D25" s="13">
        <v>16612</v>
      </c>
      <c r="E25" s="13">
        <v>9613</v>
      </c>
      <c r="F25" s="13">
        <v>14749</v>
      </c>
      <c r="G25" s="13">
        <v>15104</v>
      </c>
      <c r="H25" s="13">
        <v>5934</v>
      </c>
      <c r="I25" s="13">
        <v>2662</v>
      </c>
      <c r="J25" s="13">
        <v>9143</v>
      </c>
      <c r="K25" s="11">
        <f t="shared" si="4"/>
        <v>99551</v>
      </c>
      <c r="L25" s="53"/>
    </row>
    <row r="26" spans="1:12" ht="17.25" customHeight="1">
      <c r="A26" s="12" t="s">
        <v>29</v>
      </c>
      <c r="B26" s="13">
        <v>5756</v>
      </c>
      <c r="C26" s="13">
        <v>8720</v>
      </c>
      <c r="D26" s="13">
        <v>9345</v>
      </c>
      <c r="E26" s="13">
        <v>5407</v>
      </c>
      <c r="F26" s="13">
        <v>8297</v>
      </c>
      <c r="G26" s="13">
        <v>8496</v>
      </c>
      <c r="H26" s="13">
        <v>3338</v>
      </c>
      <c r="I26" s="13">
        <v>1498</v>
      </c>
      <c r="J26" s="13">
        <v>5143</v>
      </c>
      <c r="K26" s="11">
        <f t="shared" si="4"/>
        <v>56000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665</v>
      </c>
      <c r="I27" s="11">
        <v>0</v>
      </c>
      <c r="J27" s="11">
        <v>0</v>
      </c>
      <c r="K27" s="11">
        <f t="shared" si="4"/>
        <v>665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24562.34</v>
      </c>
      <c r="I35" s="19">
        <v>0</v>
      </c>
      <c r="J35" s="19">
        <v>0</v>
      </c>
      <c r="K35" s="23">
        <f>SUM(B35:J35)</f>
        <v>24562.34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435149.86</v>
      </c>
      <c r="C47" s="22">
        <f t="shared" ref="C47:H47" si="9">+C48+C56</f>
        <v>639296.85000000009</v>
      </c>
      <c r="D47" s="22">
        <f t="shared" si="9"/>
        <v>717414.87</v>
      </c>
      <c r="E47" s="22">
        <f t="shared" si="9"/>
        <v>369202.72</v>
      </c>
      <c r="F47" s="22">
        <f t="shared" si="9"/>
        <v>641390</v>
      </c>
      <c r="G47" s="22">
        <f t="shared" si="9"/>
        <v>828313.40999999992</v>
      </c>
      <c r="H47" s="22">
        <f t="shared" si="9"/>
        <v>378428.45000000007</v>
      </c>
      <c r="I47" s="22">
        <f>+I48+I56</f>
        <v>116035.85</v>
      </c>
      <c r="J47" s="22">
        <f>+J48+J56</f>
        <v>284270.37</v>
      </c>
      <c r="K47" s="22">
        <f>SUM(B47:J47)</f>
        <v>4409502.38</v>
      </c>
    </row>
    <row r="48" spans="1:11" ht="17.25" customHeight="1">
      <c r="A48" s="16" t="s">
        <v>48</v>
      </c>
      <c r="B48" s="23">
        <f>SUM(B49:B55)</f>
        <v>419135.47</v>
      </c>
      <c r="C48" s="23">
        <f t="shared" ref="C48:H48" si="10">SUM(C49:C55)</f>
        <v>617925.55000000005</v>
      </c>
      <c r="D48" s="23">
        <f t="shared" si="10"/>
        <v>695863.11</v>
      </c>
      <c r="E48" s="23">
        <f t="shared" si="10"/>
        <v>349077.36</v>
      </c>
      <c r="F48" s="23">
        <f t="shared" si="10"/>
        <v>621818.06999999995</v>
      </c>
      <c r="G48" s="23">
        <f t="shared" si="10"/>
        <v>801654.46</v>
      </c>
      <c r="H48" s="23">
        <f t="shared" si="10"/>
        <v>361924.05000000005</v>
      </c>
      <c r="I48" s="23">
        <f>SUM(I49:I55)</f>
        <v>116035.85</v>
      </c>
      <c r="J48" s="23">
        <f>SUM(J49:J55)</f>
        <v>271903.11</v>
      </c>
      <c r="K48" s="23">
        <f t="shared" ref="K48:K56" si="11">SUM(B48:J48)</f>
        <v>4255337.0299999993</v>
      </c>
    </row>
    <row r="49" spans="1:11" ht="17.25" customHeight="1">
      <c r="A49" s="35" t="s">
        <v>49</v>
      </c>
      <c r="B49" s="23">
        <f t="shared" ref="B49:H49" si="12">ROUND(B30*B7,2)</f>
        <v>419135.47</v>
      </c>
      <c r="C49" s="23">
        <f t="shared" si="12"/>
        <v>616555.14</v>
      </c>
      <c r="D49" s="23">
        <f t="shared" si="12"/>
        <v>695863.11</v>
      </c>
      <c r="E49" s="23">
        <f t="shared" si="12"/>
        <v>349077.36</v>
      </c>
      <c r="F49" s="23">
        <f t="shared" si="12"/>
        <v>621818.06999999995</v>
      </c>
      <c r="G49" s="23">
        <f t="shared" si="12"/>
        <v>801654.46</v>
      </c>
      <c r="H49" s="23">
        <f t="shared" si="12"/>
        <v>337361.71</v>
      </c>
      <c r="I49" s="23">
        <f>ROUND(I30*I7,2)</f>
        <v>116035.85</v>
      </c>
      <c r="J49" s="23">
        <f>ROUND(J30*J7,2)</f>
        <v>271903.11</v>
      </c>
      <c r="K49" s="23">
        <f t="shared" si="11"/>
        <v>4229404.28</v>
      </c>
    </row>
    <row r="50" spans="1:11" ht="17.25" customHeight="1">
      <c r="A50" s="35" t="s">
        <v>50</v>
      </c>
      <c r="B50" s="19">
        <v>0</v>
      </c>
      <c r="C50" s="23">
        <f>ROUND(C31*C7,2)</f>
        <v>1370.41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1370.41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24562.34</v>
      </c>
      <c r="I53" s="32">
        <f>+I35</f>
        <v>0</v>
      </c>
      <c r="J53" s="32">
        <f>+J35</f>
        <v>0</v>
      </c>
      <c r="K53" s="23">
        <f t="shared" si="11"/>
        <v>24562.34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-77250</v>
      </c>
      <c r="C60" s="36">
        <f t="shared" si="13"/>
        <v>-105642.4</v>
      </c>
      <c r="D60" s="36">
        <f t="shared" si="13"/>
        <v>-105315.1</v>
      </c>
      <c r="E60" s="36">
        <f t="shared" si="13"/>
        <v>-61757.18</v>
      </c>
      <c r="F60" s="36">
        <f t="shared" si="13"/>
        <v>-80030.649999999994</v>
      </c>
      <c r="G60" s="36">
        <f t="shared" si="13"/>
        <v>-95661.35</v>
      </c>
      <c r="H60" s="36">
        <f t="shared" si="13"/>
        <v>-63603</v>
      </c>
      <c r="I60" s="36">
        <f t="shared" si="13"/>
        <v>-15305.880000000001</v>
      </c>
      <c r="J60" s="36">
        <f t="shared" si="13"/>
        <v>-46248.44</v>
      </c>
      <c r="K60" s="36">
        <f>SUM(B60:J60)</f>
        <v>-650814</v>
      </c>
    </row>
    <row r="61" spans="1:11" ht="18.75" customHeight="1">
      <c r="A61" s="16" t="s">
        <v>83</v>
      </c>
      <c r="B61" s="36">
        <f t="shared" ref="B61:J61" si="14">B62+B63+B64+B65+B66+B67</f>
        <v>-77250</v>
      </c>
      <c r="C61" s="36">
        <f t="shared" si="14"/>
        <v>-105447</v>
      </c>
      <c r="D61" s="36">
        <f t="shared" si="14"/>
        <v>-104223</v>
      </c>
      <c r="E61" s="36">
        <f t="shared" si="14"/>
        <v>-57780</v>
      </c>
      <c r="F61" s="36">
        <f t="shared" si="14"/>
        <v>-79650</v>
      </c>
      <c r="G61" s="36">
        <f t="shared" si="14"/>
        <v>-95637</v>
      </c>
      <c r="H61" s="36">
        <f t="shared" si="14"/>
        <v>-63603</v>
      </c>
      <c r="I61" s="36">
        <f t="shared" si="14"/>
        <v>-12054</v>
      </c>
      <c r="J61" s="36">
        <f t="shared" si="14"/>
        <v>-41160</v>
      </c>
      <c r="K61" s="36">
        <f t="shared" ref="K61:K92" si="15">SUM(B61:J61)</f>
        <v>-636804</v>
      </c>
    </row>
    <row r="62" spans="1:11" ht="18.75" customHeight="1">
      <c r="A62" s="12" t="s">
        <v>84</v>
      </c>
      <c r="B62" s="36">
        <f>-ROUND(B9*$D$3,2)</f>
        <v>-77250</v>
      </c>
      <c r="C62" s="36">
        <f t="shared" ref="C62:J62" si="16">-ROUND(C9*$D$3,2)</f>
        <v>-105447</v>
      </c>
      <c r="D62" s="36">
        <f t="shared" si="16"/>
        <v>-104223</v>
      </c>
      <c r="E62" s="36">
        <f t="shared" si="16"/>
        <v>-57780</v>
      </c>
      <c r="F62" s="36">
        <f t="shared" si="16"/>
        <v>-79650</v>
      </c>
      <c r="G62" s="36">
        <f t="shared" si="16"/>
        <v>-95637</v>
      </c>
      <c r="H62" s="36">
        <f t="shared" si="16"/>
        <v>-63603</v>
      </c>
      <c r="I62" s="36">
        <f t="shared" si="16"/>
        <v>-12054</v>
      </c>
      <c r="J62" s="36">
        <f t="shared" si="16"/>
        <v>-41160</v>
      </c>
      <c r="K62" s="36">
        <f t="shared" si="15"/>
        <v>-636804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19">
        <v>0</v>
      </c>
      <c r="C68" s="36">
        <f t="shared" ref="B68:J68" si="17">SUM(C69:C92)</f>
        <v>-195.4</v>
      </c>
      <c r="D68" s="36">
        <f t="shared" si="17"/>
        <v>-1092.0999999999999</v>
      </c>
      <c r="E68" s="36">
        <f t="shared" si="17"/>
        <v>-3977.1800000000003</v>
      </c>
      <c r="F68" s="36">
        <f t="shared" si="17"/>
        <v>-380.65</v>
      </c>
      <c r="G68" s="36">
        <f t="shared" si="17"/>
        <v>-24.35</v>
      </c>
      <c r="H68" s="36">
        <f t="shared" si="17"/>
        <v>0</v>
      </c>
      <c r="I68" s="36">
        <f t="shared" si="17"/>
        <v>-3251.88</v>
      </c>
      <c r="J68" s="36">
        <f t="shared" si="17"/>
        <v>-5088.4399999999996</v>
      </c>
      <c r="K68" s="36">
        <f t="shared" si="15"/>
        <v>-14010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-3064.38</v>
      </c>
      <c r="F92" s="19">
        <v>0</v>
      </c>
      <c r="G92" s="19">
        <v>0</v>
      </c>
      <c r="H92" s="19">
        <v>0</v>
      </c>
      <c r="I92" s="49">
        <v>-1462.05</v>
      </c>
      <c r="J92" s="49">
        <v>-5088.4399999999996</v>
      </c>
      <c r="K92" s="49">
        <f t="shared" si="15"/>
        <v>-9614.869999999999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357899.86</v>
      </c>
      <c r="C97" s="24">
        <f t="shared" si="19"/>
        <v>533654.45000000007</v>
      </c>
      <c r="D97" s="24">
        <f t="shared" si="19"/>
        <v>612099.77</v>
      </c>
      <c r="E97" s="24">
        <f t="shared" si="19"/>
        <v>307445.53999999998</v>
      </c>
      <c r="F97" s="24">
        <f t="shared" si="19"/>
        <v>561359.35</v>
      </c>
      <c r="G97" s="24">
        <f t="shared" si="19"/>
        <v>732652.05999999994</v>
      </c>
      <c r="H97" s="24">
        <f t="shared" si="19"/>
        <v>314825.45000000007</v>
      </c>
      <c r="I97" s="24">
        <f>+I98+I99</f>
        <v>100729.97</v>
      </c>
      <c r="J97" s="24">
        <f>+J98+J99</f>
        <v>238021.93</v>
      </c>
      <c r="K97" s="49">
        <f t="shared" si="18"/>
        <v>3758688.3800000008</v>
      </c>
      <c r="L97" s="55"/>
    </row>
    <row r="98" spans="1:13" ht="18.75" customHeight="1">
      <c r="A98" s="16" t="s">
        <v>91</v>
      </c>
      <c r="B98" s="24">
        <f t="shared" ref="B98:J98" si="20">+B48+B61+B68+B94</f>
        <v>341885.47</v>
      </c>
      <c r="C98" s="24">
        <f t="shared" si="20"/>
        <v>512283.15</v>
      </c>
      <c r="D98" s="24">
        <f t="shared" si="20"/>
        <v>590548.01</v>
      </c>
      <c r="E98" s="24">
        <f t="shared" si="20"/>
        <v>287320.18</v>
      </c>
      <c r="F98" s="24">
        <f t="shared" si="20"/>
        <v>541787.41999999993</v>
      </c>
      <c r="G98" s="24">
        <f t="shared" si="20"/>
        <v>705993.11</v>
      </c>
      <c r="H98" s="24">
        <f t="shared" si="20"/>
        <v>298321.05000000005</v>
      </c>
      <c r="I98" s="24">
        <f t="shared" si="20"/>
        <v>100729.97</v>
      </c>
      <c r="J98" s="24">
        <f t="shared" si="20"/>
        <v>225654.66999999998</v>
      </c>
      <c r="K98" s="49">
        <f t="shared" si="18"/>
        <v>3604523.03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16014.39</v>
      </c>
      <c r="C99" s="24">
        <f t="shared" si="21"/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12367.26</v>
      </c>
      <c r="K99" s="49">
        <f t="shared" si="18"/>
        <v>154165.35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3758688.3800000004</v>
      </c>
    </row>
    <row r="106" spans="1:13" ht="18.75" customHeight="1">
      <c r="A106" s="26" t="s">
        <v>79</v>
      </c>
      <c r="B106" s="27">
        <v>44252.43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44252.43</v>
      </c>
    </row>
    <row r="107" spans="1:13" ht="18.75" customHeight="1">
      <c r="A107" s="26" t="s">
        <v>80</v>
      </c>
      <c r="B107" s="27">
        <v>313647.43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313647.43</v>
      </c>
    </row>
    <row r="108" spans="1:13" ht="18.75" customHeight="1">
      <c r="A108" s="26" t="s">
        <v>81</v>
      </c>
      <c r="B108" s="41">
        <v>0</v>
      </c>
      <c r="C108" s="27">
        <f>+C97</f>
        <v>533654.45000000007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533654.45000000007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612099.77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612099.77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307445.53999999998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307445.53999999998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67861.14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67861.14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93400.41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93400.41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141728.54999999999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141728.54999999999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258369.24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258369.24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208124.39</v>
      </c>
      <c r="H115" s="41">
        <v>0</v>
      </c>
      <c r="I115" s="41">
        <v>0</v>
      </c>
      <c r="J115" s="41">
        <v>0</v>
      </c>
      <c r="K115" s="42">
        <f t="shared" si="22"/>
        <v>208124.39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25426.74</v>
      </c>
      <c r="H116" s="41">
        <v>0</v>
      </c>
      <c r="I116" s="41">
        <v>0</v>
      </c>
      <c r="J116" s="41">
        <v>0</v>
      </c>
      <c r="K116" s="42">
        <f t="shared" si="22"/>
        <v>25426.74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122017.01</v>
      </c>
      <c r="H117" s="41">
        <v>0</v>
      </c>
      <c r="I117" s="41">
        <v>0</v>
      </c>
      <c r="J117" s="41">
        <v>0</v>
      </c>
      <c r="K117" s="42">
        <f t="shared" si="22"/>
        <v>122017.01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100113.28</v>
      </c>
      <c r="H118" s="41">
        <v>0</v>
      </c>
      <c r="I118" s="41">
        <v>0</v>
      </c>
      <c r="J118" s="41">
        <v>0</v>
      </c>
      <c r="K118" s="42">
        <f t="shared" si="22"/>
        <v>100113.28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276970.65000000002</v>
      </c>
      <c r="H119" s="41">
        <v>0</v>
      </c>
      <c r="I119" s="41">
        <v>0</v>
      </c>
      <c r="J119" s="41">
        <v>0</v>
      </c>
      <c r="K119" s="42">
        <f t="shared" si="22"/>
        <v>276970.65000000002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110889.56</v>
      </c>
      <c r="I120" s="41">
        <v>0</v>
      </c>
      <c r="J120" s="41">
        <v>0</v>
      </c>
      <c r="K120" s="42">
        <f t="shared" si="22"/>
        <v>110889.56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203935.89</v>
      </c>
      <c r="I121" s="41">
        <v>0</v>
      </c>
      <c r="J121" s="41">
        <v>0</v>
      </c>
      <c r="K121" s="42">
        <f t="shared" si="22"/>
        <v>203935.89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100729.97</v>
      </c>
      <c r="J122" s="41">
        <v>0</v>
      </c>
      <c r="K122" s="42">
        <f t="shared" si="22"/>
        <v>100729.97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238021.93</v>
      </c>
      <c r="K123" s="45">
        <f t="shared" si="22"/>
        <v>238021.93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2014-05-15T18:19:30Z</dcterms:modified>
</cp:coreProperties>
</file>