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K9" s="1"/>
  <c r="C9"/>
  <c r="C8" s="1"/>
  <c r="C7" s="1"/>
  <c r="D9"/>
  <c r="D62" s="1"/>
  <c r="D61" s="1"/>
  <c r="E9"/>
  <c r="E8" s="1"/>
  <c r="E7" s="1"/>
  <c r="E49" s="1"/>
  <c r="E48" s="1"/>
  <c r="F9"/>
  <c r="F62" s="1"/>
  <c r="F61" s="1"/>
  <c r="G9"/>
  <c r="G8" s="1"/>
  <c r="G7" s="1"/>
  <c r="G49" s="1"/>
  <c r="G48" s="1"/>
  <c r="H9"/>
  <c r="H62" s="1"/>
  <c r="H61" s="1"/>
  <c r="I9"/>
  <c r="I8" s="1"/>
  <c r="I7" s="1"/>
  <c r="I49" s="1"/>
  <c r="I48" s="1"/>
  <c r="J9"/>
  <c r="J62" s="1"/>
  <c r="J61" s="1"/>
  <c r="K10"/>
  <c r="K11"/>
  <c r="B12"/>
  <c r="K12" s="1"/>
  <c r="C12"/>
  <c r="D12"/>
  <c r="E12"/>
  <c r="F12"/>
  <c r="G12"/>
  <c r="H12"/>
  <c r="I12"/>
  <c r="J12"/>
  <c r="K13"/>
  <c r="K14"/>
  <c r="K15"/>
  <c r="B16"/>
  <c r="C16"/>
  <c r="D16"/>
  <c r="E16"/>
  <c r="F16"/>
  <c r="G16"/>
  <c r="H16"/>
  <c r="I16"/>
  <c r="J16"/>
  <c r="K16"/>
  <c r="K17"/>
  <c r="K18"/>
  <c r="K19"/>
  <c r="B20"/>
  <c r="K20" s="1"/>
  <c r="C20"/>
  <c r="D20"/>
  <c r="E20"/>
  <c r="F20"/>
  <c r="G20"/>
  <c r="H20"/>
  <c r="I20"/>
  <c r="J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K53" s="1"/>
  <c r="I53"/>
  <c r="J53"/>
  <c r="K54"/>
  <c r="K55"/>
  <c r="K56"/>
  <c r="K57"/>
  <c r="K58"/>
  <c r="C62"/>
  <c r="C61" s="1"/>
  <c r="E62"/>
  <c r="E61" s="1"/>
  <c r="G62"/>
  <c r="G61" s="1"/>
  <c r="I62"/>
  <c r="I61" s="1"/>
  <c r="K63"/>
  <c r="K66"/>
  <c r="B68"/>
  <c r="C68"/>
  <c r="D68"/>
  <c r="E68"/>
  <c r="F68"/>
  <c r="G68"/>
  <c r="H68"/>
  <c r="I68"/>
  <c r="J68"/>
  <c r="K68" s="1"/>
  <c r="K69"/>
  <c r="K70"/>
  <c r="K71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/>
  <c r="K106"/>
  <c r="K107"/>
  <c r="K111"/>
  <c r="K112"/>
  <c r="K113"/>
  <c r="K114"/>
  <c r="K115"/>
  <c r="K116"/>
  <c r="K117"/>
  <c r="K118"/>
  <c r="K119"/>
  <c r="K120"/>
  <c r="K121"/>
  <c r="K122"/>
  <c r="K123"/>
  <c r="I60" l="1"/>
  <c r="E60"/>
  <c r="J60"/>
  <c r="H60"/>
  <c r="F60"/>
  <c r="D60"/>
  <c r="G60"/>
  <c r="C60"/>
  <c r="I47"/>
  <c r="I98"/>
  <c r="I97" s="1"/>
  <c r="G47"/>
  <c r="G98"/>
  <c r="G97" s="1"/>
  <c r="E47"/>
  <c r="E98"/>
  <c r="E97" s="1"/>
  <c r="E110" s="1"/>
  <c r="K110" s="1"/>
  <c r="C49"/>
  <c r="C50"/>
  <c r="K50" s="1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B62"/>
  <c r="B61" l="1"/>
  <c r="K62"/>
  <c r="D98"/>
  <c r="D97" s="1"/>
  <c r="D109" s="1"/>
  <c r="K109" s="1"/>
  <c r="D47"/>
  <c r="H98"/>
  <c r="H97" s="1"/>
  <c r="H47"/>
  <c r="C48"/>
  <c r="K8"/>
  <c r="K7" s="1"/>
  <c r="B7"/>
  <c r="B49" s="1"/>
  <c r="F98"/>
  <c r="F97" s="1"/>
  <c r="F47"/>
  <c r="J98"/>
  <c r="J97" s="1"/>
  <c r="J124" s="1"/>
  <c r="J47"/>
  <c r="K49" l="1"/>
  <c r="B48"/>
  <c r="C47"/>
  <c r="C98"/>
  <c r="C97" s="1"/>
  <c r="C108" s="1"/>
  <c r="K108" s="1"/>
  <c r="K105" s="1"/>
  <c r="B60"/>
  <c r="K60" s="1"/>
  <c r="K61"/>
  <c r="K48" l="1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<sst xmlns="http://schemas.openxmlformats.org/spreadsheetml/2006/main" count="127" uniqueCount="127">
  <si>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</si>
  <si>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</si>
  <si>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</si>
  <si>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</si>
  <si>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</si>
  <si>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</si>
  <si>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</si>
  <si>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</si>
  <si>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</si>
  <si>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</si>
  <si>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</si>
  <si>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</si>
  <si>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</si>
  <si>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</si>
  <si>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</si>
  <si>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</si>
  <si>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</si>
  <si>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</si>
  <si>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</si>
  <si>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</si>
  <si>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</si>
  <si>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</si>
  <si>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</si>
  <si>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</si>
  <si>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</si>
  <si>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</si>
  <si>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</si>
  <si>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</si>
  <si>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</si>
  <si>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</si>
  <si>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</si>
  <si>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</si>
  <si>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</si>
  <si>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</si>
  <si>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</si>
  <si>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</si>
  <si>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</si>
  <si>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</si>
  <si>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</si>
  <si>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</si>
  <si>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</si>
  <si>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</si>
  <si>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</si>
  <si>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</si>
  <si>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</si>
  <si>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</si>
  <si>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</si>
  <si>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</si>
  <si>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</si>
  <si>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</si>
  <si>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</si>
  <si>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</si>
  <si>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</si>
  <si>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</si>
  <si>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</si>
  <si>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</si>
  <si>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</si>
  <si>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</si>
  <si>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</si>
  <si>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</si>
  <si>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</si>
  <si>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</si>
  <si>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</si>
  <si>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</si>
  <si>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</si>
  <si>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</si>
  <si>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</si>
  <si>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</si>
  <si>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</si>
  <si>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</si>
  <si>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</si>
  <si>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</si>
  <si>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</si>
  <si>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</si>
  <si>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</si>
  <si>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</si>
  <si>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</si>
  <si>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</si>
  <si>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</si>
  <si>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</si>
  <si>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</si>
  <si>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</si>
  <si>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</si>
  <si>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</si>
  <si>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</si>
  <si>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</si>
  <si>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</si>
  <si>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</si>
  <si>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</si>
  <si>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</si>
  <si>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</si>
  <si>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</si>
  <si>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</si>
  <si>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</si>
  <si>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</si>
  <si>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</si>
  <si>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</si>
  <si>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</si>
  <si>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</si>
  <si>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</si>
  <si>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</si>
  <si>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</si>
  <si>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</si>
  <si>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</si>
  <si>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</si>
  <si>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</si>
  <si>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</si>
  <si>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</si>
  <si>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</si>
  <si>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</si>
  <si>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</si>
  <si>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</si>
  <si>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</si>
  <si>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</si>
  <si>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</si>
  <si>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</si>
  <si>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</si>
  <si>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</si>
  <si>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</si>
  <si>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</si>
  <si>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</si>
  <si>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</si>
  <si>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</si>
  <si>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</si>
  <si>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</si>
  <si>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</si>
  <si>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10/05/14 - VENCIMENTO 16/05/14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</si>
</sst>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352472</v>
      </c>
      <c r="C7" s="9">
        <f t="shared" si="0"/>
        <v>466577</v>
      </c>
      <c r="D7" s="9">
        <f t="shared" si="0"/>
        <v>566664</v>
      </c>
      <c r="E7" s="9">
        <f t="shared" si="0"/>
        <v>291991</v>
      </c>
      <c r="F7" s="9">
        <f t="shared" si="0"/>
        <v>465421</v>
      </c>
      <c r="G7" s="9">
        <f t="shared" si="0"/>
        <v>689481</v>
      </c>
      <c r="H7" s="9">
        <f t="shared" si="0"/>
        <v>286592</v>
      </c>
      <c r="I7" s="9">
        <f t="shared" si="0"/>
        <v>66444</v>
      </c>
      <c r="J7" s="9">
        <f t="shared" si="0"/>
        <v>190446</v>
      </c>
      <c r="K7" s="9">
        <f t="shared" si="0"/>
        <v>3376088</v>
      </c>
      <c r="L7" s="53"/>
    </row>
    <row r="8" spans="1:13" ht="17.25" customHeight="1">
      <c r="A8" s="10" t="s">
        <v>125</v>
      </c>
      <c r="B8" s="11">
        <f>B9+B12+B16</f>
        <v>212309</v>
      </c>
      <c r="C8" s="11">
        <f t="shared" ref="C8:J8" si="1">C9+C12+C16</f>
        <v>288905</v>
      </c>
      <c r="D8" s="11">
        <f t="shared" si="1"/>
        <v>319853</v>
      </c>
      <c r="E8" s="11">
        <f t="shared" si="1"/>
        <v>176904</v>
      </c>
      <c r="F8" s="11">
        <f t="shared" si="1"/>
        <v>260117</v>
      </c>
      <c r="G8" s="11">
        <f t="shared" si="1"/>
        <v>377385</v>
      </c>
      <c r="H8" s="11">
        <f t="shared" si="1"/>
        <v>181273</v>
      </c>
      <c r="I8" s="11">
        <f t="shared" si="1"/>
        <v>36780</v>
      </c>
      <c r="J8" s="11">
        <f t="shared" si="1"/>
        <v>109522</v>
      </c>
      <c r="K8" s="11">
        <f>SUM(B8:J8)</f>
        <v>1963048</v>
      </c>
    </row>
    <row r="9" spans="1:13" ht="17.25" customHeight="1">
      <c r="A9" s="15" t="s">
        <v>17</v>
      </c>
      <c r="B9" s="13">
        <f>+B10+B11</f>
        <v>40571</v>
      </c>
      <c r="C9" s="13">
        <f t="shared" ref="C9:J9" si="2">+C10+C11</f>
        <v>58907</v>
      </c>
      <c r="D9" s="13">
        <f t="shared" si="2"/>
        <v>62642</v>
      </c>
      <c r="E9" s="13">
        <f t="shared" si="2"/>
        <v>33972</v>
      </c>
      <c r="F9" s="13">
        <f t="shared" si="2"/>
        <v>40449</v>
      </c>
      <c r="G9" s="13">
        <f t="shared" si="2"/>
        <v>47375</v>
      </c>
      <c r="H9" s="13">
        <f t="shared" si="2"/>
        <v>40268</v>
      </c>
      <c r="I9" s="13">
        <f t="shared" si="2"/>
        <v>8790</v>
      </c>
      <c r="J9" s="13">
        <f t="shared" si="2"/>
        <v>18391</v>
      </c>
      <c r="K9" s="11">
        <f>SUM(B9:J9)</f>
        <v>351365</v>
      </c>
    </row>
    <row r="10" spans="1:13" ht="17.25" customHeight="1">
      <c r="A10" s="30" t="s">
        <v>18</v>
      </c>
      <c r="B10" s="13">
        <v>40571</v>
      </c>
      <c r="C10" s="13">
        <v>58907</v>
      </c>
      <c r="D10" s="13">
        <v>62642</v>
      </c>
      <c r="E10" s="13">
        <v>33972</v>
      </c>
      <c r="F10" s="13">
        <v>40449</v>
      </c>
      <c r="G10" s="13">
        <v>47375</v>
      </c>
      <c r="H10" s="13">
        <v>40268</v>
      </c>
      <c r="I10" s="13">
        <v>8790</v>
      </c>
      <c r="J10" s="13">
        <v>18391</v>
      </c>
      <c r="K10" s="11">
        <f>SUM(B10:J10)</f>
        <v>351365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167125</v>
      </c>
      <c r="C12" s="17">
        <f t="shared" si="3"/>
        <v>223834</v>
      </c>
      <c r="D12" s="17">
        <f t="shared" si="3"/>
        <v>250567</v>
      </c>
      <c r="E12" s="17">
        <f t="shared" si="3"/>
        <v>139380</v>
      </c>
      <c r="F12" s="17">
        <f t="shared" si="3"/>
        <v>214229</v>
      </c>
      <c r="G12" s="17">
        <f t="shared" si="3"/>
        <v>322244</v>
      </c>
      <c r="H12" s="17">
        <f t="shared" si="3"/>
        <v>137591</v>
      </c>
      <c r="I12" s="17">
        <f t="shared" si="3"/>
        <v>27039</v>
      </c>
      <c r="J12" s="17">
        <f t="shared" si="3"/>
        <v>88831</v>
      </c>
      <c r="K12" s="11">
        <f t="shared" ref="K12:K27" si="4">SUM(B12:J12)</f>
        <v>1570840</v>
      </c>
    </row>
    <row r="13" spans="1:13" ht="17.25" customHeight="1">
      <c r="A13" s="14" t="s">
        <v>20</v>
      </c>
      <c r="B13" s="13">
        <v>76954</v>
      </c>
      <c r="C13" s="13">
        <v>110313</v>
      </c>
      <c r="D13" s="13">
        <v>127040</v>
      </c>
      <c r="E13" s="13">
        <v>69787</v>
      </c>
      <c r="F13" s="13">
        <v>102481</v>
      </c>
      <c r="G13" s="13">
        <v>146770</v>
      </c>
      <c r="H13" s="13">
        <v>61805</v>
      </c>
      <c r="I13" s="13">
        <v>14620</v>
      </c>
      <c r="J13" s="13">
        <v>44609</v>
      </c>
      <c r="K13" s="11">
        <f t="shared" si="4"/>
        <v>754379</v>
      </c>
      <c r="L13" s="53"/>
      <c r="M13" s="54"/>
    </row>
    <row r="14" spans="1:13" ht="17.25" customHeight="1">
      <c r="A14" s="14" t="s">
        <v>21</v>
      </c>
      <c r="B14" s="13">
        <v>75185</v>
      </c>
      <c r="C14" s="13">
        <v>92258</v>
      </c>
      <c r="D14" s="13">
        <v>102199</v>
      </c>
      <c r="E14" s="13">
        <v>57991</v>
      </c>
      <c r="F14" s="13">
        <v>93986</v>
      </c>
      <c r="G14" s="13">
        <v>153465</v>
      </c>
      <c r="H14" s="13">
        <v>63640</v>
      </c>
      <c r="I14" s="13">
        <v>9887</v>
      </c>
      <c r="J14" s="13">
        <v>36353</v>
      </c>
      <c r="K14" s="11">
        <f t="shared" si="4"/>
        <v>684964</v>
      </c>
      <c r="L14" s="53"/>
    </row>
    <row r="15" spans="1:13" ht="17.25" customHeight="1">
      <c r="A15" s="14" t="s">
        <v>22</v>
      </c>
      <c r="B15" s="13">
        <v>14986</v>
      </c>
      <c r="C15" s="13">
        <v>21263</v>
      </c>
      <c r="D15" s="13">
        <v>21328</v>
      </c>
      <c r="E15" s="13">
        <v>11602</v>
      </c>
      <c r="F15" s="13">
        <v>17762</v>
      </c>
      <c r="G15" s="13">
        <v>22009</v>
      </c>
      <c r="H15" s="13">
        <v>12146</v>
      </c>
      <c r="I15" s="13">
        <v>2532</v>
      </c>
      <c r="J15" s="13">
        <v>7869</v>
      </c>
      <c r="K15" s="11">
        <f t="shared" si="4"/>
        <v>131497</v>
      </c>
    </row>
    <row r="16" spans="1:13" ht="17.25" customHeight="1">
      <c r="A16" s="15" t="s">
        <v>121</v>
      </c>
      <c r="B16" s="13">
        <f>B17+B18+B19</f>
        <v>4613</v>
      </c>
      <c r="C16" s="13">
        <f t="shared" ref="C16:J16" si="5">C17+C18+C19</f>
        <v>6164</v>
      </c>
      <c r="D16" s="13">
        <f t="shared" si="5"/>
        <v>6644</v>
      </c>
      <c r="E16" s="13">
        <f t="shared" si="5"/>
        <v>3552</v>
      </c>
      <c r="F16" s="13">
        <f t="shared" si="5"/>
        <v>5439</v>
      </c>
      <c r="G16" s="13">
        <f t="shared" si="5"/>
        <v>7766</v>
      </c>
      <c r="H16" s="13">
        <f t="shared" si="5"/>
        <v>3414</v>
      </c>
      <c r="I16" s="13">
        <f t="shared" si="5"/>
        <v>951</v>
      </c>
      <c r="J16" s="13">
        <f t="shared" si="5"/>
        <v>2300</v>
      </c>
      <c r="K16" s="11">
        <f t="shared" si="4"/>
        <v>40843</v>
      </c>
    </row>
    <row r="17" spans="1:12" ht="17.25" customHeight="1">
      <c r="A17" s="14" t="s">
        <v>122</v>
      </c>
      <c r="B17" s="13">
        <v>1967</v>
      </c>
      <c r="C17" s="13">
        <v>2784</v>
      </c>
      <c r="D17" s="13">
        <v>2954</v>
      </c>
      <c r="E17" s="13">
        <v>1746</v>
      </c>
      <c r="F17" s="13">
        <v>2577</v>
      </c>
      <c r="G17" s="13">
        <v>3795</v>
      </c>
      <c r="H17" s="13">
        <v>1713</v>
      </c>
      <c r="I17" s="13">
        <v>435</v>
      </c>
      <c r="J17" s="13">
        <v>1029</v>
      </c>
      <c r="K17" s="11">
        <f t="shared" si="4"/>
        <v>19000</v>
      </c>
    </row>
    <row r="18" spans="1:12" ht="17.25" customHeight="1">
      <c r="A18" s="14" t="s">
        <v>123</v>
      </c>
      <c r="B18" s="13">
        <v>114</v>
      </c>
      <c r="C18" s="13">
        <v>171</v>
      </c>
      <c r="D18" s="13">
        <v>194</v>
      </c>
      <c r="E18" s="13">
        <v>127</v>
      </c>
      <c r="F18" s="13">
        <v>193</v>
      </c>
      <c r="G18" s="13">
        <v>360</v>
      </c>
      <c r="H18" s="13">
        <v>134</v>
      </c>
      <c r="I18" s="13">
        <v>37</v>
      </c>
      <c r="J18" s="13">
        <v>66</v>
      </c>
      <c r="K18" s="11">
        <f t="shared" si="4"/>
        <v>1396</v>
      </c>
    </row>
    <row r="19" spans="1:12" ht="17.25" customHeight="1">
      <c r="A19" s="14" t="s">
        <v>124</v>
      </c>
      <c r="B19" s="13">
        <v>2532</v>
      </c>
      <c r="C19" s="13">
        <v>3209</v>
      </c>
      <c r="D19" s="13">
        <v>3496</v>
      </c>
      <c r="E19" s="13">
        <v>1679</v>
      </c>
      <c r="F19" s="13">
        <v>2669</v>
      </c>
      <c r="G19" s="13">
        <v>3611</v>
      </c>
      <c r="H19" s="13">
        <v>1567</v>
      </c>
      <c r="I19" s="13">
        <v>479</v>
      </c>
      <c r="J19" s="13">
        <v>1205</v>
      </c>
      <c r="K19" s="11">
        <f t="shared" si="4"/>
        <v>20447</v>
      </c>
    </row>
    <row r="20" spans="1:12" ht="17.25" customHeight="1">
      <c r="A20" s="16" t="s">
        <v>23</v>
      </c>
      <c r="B20" s="11">
        <f>+B21+B22+B23</f>
        <v>111854</v>
      </c>
      <c r="C20" s="11">
        <f t="shared" ref="C20:J20" si="6">+C21+C22+C23</f>
        <v>135281</v>
      </c>
      <c r="D20" s="11">
        <f t="shared" si="6"/>
        <v>188790</v>
      </c>
      <c r="E20" s="11">
        <f t="shared" si="6"/>
        <v>87168</v>
      </c>
      <c r="F20" s="11">
        <f t="shared" si="6"/>
        <v>167503</v>
      </c>
      <c r="G20" s="11">
        <f t="shared" si="6"/>
        <v>273627</v>
      </c>
      <c r="H20" s="11">
        <f t="shared" si="6"/>
        <v>84727</v>
      </c>
      <c r="I20" s="11">
        <f t="shared" si="6"/>
        <v>21130</v>
      </c>
      <c r="J20" s="11">
        <f t="shared" si="6"/>
        <v>57258</v>
      </c>
      <c r="K20" s="11">
        <f t="shared" si="4"/>
        <v>1127338</v>
      </c>
    </row>
    <row r="21" spans="1:12" ht="17.25" customHeight="1">
      <c r="A21" s="12" t="s">
        <v>24</v>
      </c>
      <c r="B21" s="13">
        <v>57977</v>
      </c>
      <c r="C21" s="13">
        <v>75947</v>
      </c>
      <c r="D21" s="13">
        <v>106413</v>
      </c>
      <c r="E21" s="13">
        <v>49268</v>
      </c>
      <c r="F21" s="13">
        <v>88222</v>
      </c>
      <c r="G21" s="13">
        <v>134265</v>
      </c>
      <c r="H21" s="13">
        <v>44640</v>
      </c>
      <c r="I21" s="13">
        <v>12835</v>
      </c>
      <c r="J21" s="13">
        <v>31658</v>
      </c>
      <c r="K21" s="11">
        <f t="shared" si="4"/>
        <v>601225</v>
      </c>
      <c r="L21" s="53"/>
    </row>
    <row r="22" spans="1:12" ht="17.25" customHeight="1">
      <c r="A22" s="12" t="s">
        <v>25</v>
      </c>
      <c r="B22" s="13">
        <v>45368</v>
      </c>
      <c r="C22" s="13">
        <v>48905</v>
      </c>
      <c r="D22" s="13">
        <v>69318</v>
      </c>
      <c r="E22" s="13">
        <v>32191</v>
      </c>
      <c r="F22" s="13">
        <v>67569</v>
      </c>
      <c r="G22" s="13">
        <v>122907</v>
      </c>
      <c r="H22" s="13">
        <v>34377</v>
      </c>
      <c r="I22" s="13">
        <v>6736</v>
      </c>
      <c r="J22" s="13">
        <v>21201</v>
      </c>
      <c r="K22" s="11">
        <f t="shared" si="4"/>
        <v>448572</v>
      </c>
      <c r="L22" s="53"/>
    </row>
    <row r="23" spans="1:12" ht="17.25" customHeight="1">
      <c r="A23" s="12" t="s">
        <v>26</v>
      </c>
      <c r="B23" s="13">
        <v>8509</v>
      </c>
      <c r="C23" s="13">
        <v>10429</v>
      </c>
      <c r="D23" s="13">
        <v>13059</v>
      </c>
      <c r="E23" s="13">
        <v>5709</v>
      </c>
      <c r="F23" s="13">
        <v>11712</v>
      </c>
      <c r="G23" s="13">
        <v>16455</v>
      </c>
      <c r="H23" s="13">
        <v>5710</v>
      </c>
      <c r="I23" s="13">
        <v>1559</v>
      </c>
      <c r="J23" s="13">
        <v>4399</v>
      </c>
      <c r="K23" s="11">
        <f t="shared" si="4"/>
        <v>77541</v>
      </c>
    </row>
    <row r="24" spans="1:12" ht="17.25" customHeight="1">
      <c r="A24" s="16" t="s">
        <v>27</v>
      </c>
      <c r="B24" s="13">
        <v>28309</v>
      </c>
      <c r="C24" s="13">
        <v>42391</v>
      </c>
      <c r="D24" s="13">
        <v>58021</v>
      </c>
      <c r="E24" s="13">
        <v>27919</v>
      </c>
      <c r="F24" s="13">
        <v>37801</v>
      </c>
      <c r="G24" s="13">
        <v>38469</v>
      </c>
      <c r="H24" s="13">
        <v>17717</v>
      </c>
      <c r="I24" s="13">
        <v>8534</v>
      </c>
      <c r="J24" s="13">
        <v>23666</v>
      </c>
      <c r="K24" s="11">
        <f t="shared" si="4"/>
        <v>282827</v>
      </c>
    </row>
    <row r="25" spans="1:12" ht="17.25" customHeight="1">
      <c r="A25" s="12" t="s">
        <v>28</v>
      </c>
      <c r="B25" s="13">
        <v>18118</v>
      </c>
      <c r="C25" s="13">
        <v>27130</v>
      </c>
      <c r="D25" s="13">
        <v>37133</v>
      </c>
      <c r="E25" s="13">
        <v>17868</v>
      </c>
      <c r="F25" s="13">
        <v>24193</v>
      </c>
      <c r="G25" s="13">
        <v>24620</v>
      </c>
      <c r="H25" s="13">
        <v>11339</v>
      </c>
      <c r="I25" s="13">
        <v>5462</v>
      </c>
      <c r="J25" s="13">
        <v>15146</v>
      </c>
      <c r="K25" s="11">
        <f t="shared" si="4"/>
        <v>181009</v>
      </c>
      <c r="L25" s="53"/>
    </row>
    <row r="26" spans="1:12" ht="17.25" customHeight="1">
      <c r="A26" s="12" t="s">
        <v>29</v>
      </c>
      <c r="B26" s="13">
        <v>10191</v>
      </c>
      <c r="C26" s="13">
        <v>15261</v>
      </c>
      <c r="D26" s="13">
        <v>20888</v>
      </c>
      <c r="E26" s="13">
        <v>10051</v>
      </c>
      <c r="F26" s="13">
        <v>13608</v>
      </c>
      <c r="G26" s="13">
        <v>13849</v>
      </c>
      <c r="H26" s="13">
        <v>6378</v>
      </c>
      <c r="I26" s="13">
        <v>3072</v>
      </c>
      <c r="J26" s="13">
        <v>8520</v>
      </c>
      <c r="K26" s="11">
        <f t="shared" si="4"/>
        <v>101818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2875</v>
      </c>
      <c r="I27" s="11">
        <v>0</v>
      </c>
      <c r="J27" s="11">
        <v>0</v>
      </c>
      <c r="K27" s="11">
        <f t="shared" si="4"/>
        <v>2875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19314.03</v>
      </c>
      <c r="I35" s="19">
        <v>0</v>
      </c>
      <c r="J35" s="19">
        <v>0</v>
      </c>
      <c r="K35" s="23">
        <f>SUM(B35:J35)</f>
        <v>19314.03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816443.05</v>
      </c>
      <c r="C47" s="22">
        <f t="shared" ref="C47:H47" si="9">+C48+C56</f>
        <v>1229873.06</v>
      </c>
      <c r="D47" s="22">
        <f t="shared" si="9"/>
        <v>1689017.25</v>
      </c>
      <c r="E47" s="22">
        <f t="shared" si="9"/>
        <v>744263.04</v>
      </c>
      <c r="F47" s="22">
        <f t="shared" si="9"/>
        <v>1140119.53</v>
      </c>
      <c r="G47" s="22">
        <f t="shared" si="9"/>
        <v>1454643.05</v>
      </c>
      <c r="H47" s="22">
        <f t="shared" si="9"/>
        <v>716417.1100000001</v>
      </c>
      <c r="I47" s="22">
        <f>+I48+I56</f>
        <v>280094.68</v>
      </c>
      <c r="J47" s="22">
        <f>+J48+J56</f>
        <v>488387.04000000004</v>
      </c>
      <c r="K47" s="22">
        <f>SUM(B47:J47)</f>
        <v>8559257.8100000005</v>
      </c>
    </row>
    <row r="48" spans="1:11" ht="17.25" customHeight="1">
      <c r="A48" s="16" t="s">
        <v>48</v>
      </c>
      <c r="B48" s="23">
        <f>SUM(B49:B55)</f>
        <v>800428.66</v>
      </c>
      <c r="C48" s="23">
        <f t="shared" ref="C48:H48" si="10">SUM(C49:C55)</f>
        <v>1208501.76</v>
      </c>
      <c r="D48" s="23">
        <f t="shared" si="10"/>
        <v>1667465.49</v>
      </c>
      <c r="E48" s="23">
        <f t="shared" si="10"/>
        <v>724137.68</v>
      </c>
      <c r="F48" s="23">
        <f t="shared" si="10"/>
        <v>1120547.6000000001</v>
      </c>
      <c r="G48" s="23">
        <f t="shared" si="10"/>
        <v>1427984.1</v>
      </c>
      <c r="H48" s="23">
        <f t="shared" si="10"/>
        <v>699912.71000000008</v>
      </c>
      <c r="I48" s="23">
        <f>SUM(I49:I55)</f>
        <v>280094.68</v>
      </c>
      <c r="J48" s="23">
        <f>SUM(J49:J55)</f>
        <v>476019.78</v>
      </c>
      <c r="K48" s="23">
        <f t="shared" ref="K48:K56" si="11">SUM(B48:J48)</f>
        <v>8405092.459999999</v>
      </c>
    </row>
    <row r="49" spans="1:11" ht="17.25" customHeight="1">
      <c r="A49" s="35" t="s">
        <v>49</v>
      </c>
      <c r="B49" s="23">
        <f t="shared" ref="B49:H49" si="12">ROUND(B30*B7,2)</f>
        <v>800428.66</v>
      </c>
      <c r="C49" s="23">
        <f t="shared" si="12"/>
        <v>1205821.6000000001</v>
      </c>
      <c r="D49" s="23">
        <f t="shared" si="12"/>
        <v>1667465.49</v>
      </c>
      <c r="E49" s="23">
        <f t="shared" si="12"/>
        <v>724137.68</v>
      </c>
      <c r="F49" s="23">
        <f t="shared" si="12"/>
        <v>1120547.6000000001</v>
      </c>
      <c r="G49" s="23">
        <f t="shared" si="12"/>
        <v>1427984.1</v>
      </c>
      <c r="H49" s="23">
        <f t="shared" si="12"/>
        <v>680598.68</v>
      </c>
      <c r="I49" s="23">
        <f>ROUND(I30*I7,2)</f>
        <v>280094.68</v>
      </c>
      <c r="J49" s="23">
        <f>ROUND(J30*J7,2)</f>
        <v>476019.78</v>
      </c>
      <c r="K49" s="23">
        <f t="shared" si="11"/>
        <v>8383098.2699999986</v>
      </c>
    </row>
    <row r="50" spans="1:11" ht="17.25" customHeight="1">
      <c r="A50" s="35" t="s">
        <v>50</v>
      </c>
      <c r="B50" s="19">
        <v>0</v>
      </c>
      <c r="C50" s="23">
        <f>ROUND(C31*C7,2)</f>
        <v>2680.16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2680.16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19314.03</v>
      </c>
      <c r="I53" s="32">
        <f>+I35</f>
        <v>0</v>
      </c>
      <c r="J53" s="32">
        <f>+J35</f>
        <v>0</v>
      </c>
      <c r="K53" s="23">
        <f t="shared" si="11"/>
        <v>19314.03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-121713</v>
      </c>
      <c r="C60" s="36">
        <f t="shared" si="13"/>
        <v>-176916.4</v>
      </c>
      <c r="D60" s="36">
        <f t="shared" si="13"/>
        <v>-189018.1</v>
      </c>
      <c r="E60" s="36">
        <f t="shared" si="13"/>
        <v>-109006.18</v>
      </c>
      <c r="F60" s="36">
        <f t="shared" si="13"/>
        <v>-121727.65</v>
      </c>
      <c r="G60" s="36">
        <f t="shared" si="13"/>
        <v>-142149.35</v>
      </c>
      <c r="H60" s="36">
        <f t="shared" si="13"/>
        <v>-120804</v>
      </c>
      <c r="I60" s="36">
        <f t="shared" si="13"/>
        <v>-31689.02</v>
      </c>
      <c r="J60" s="36">
        <f t="shared" si="13"/>
        <v>-63915.13</v>
      </c>
      <c r="K60" s="36">
        <f>SUM(B60:J60)</f>
        <v>-1076938.8299999998</v>
      </c>
    </row>
    <row r="61" spans="1:11" ht="18.75" customHeight="1">
      <c r="A61" s="16" t="s">
        <v>83</v>
      </c>
      <c r="B61" s="36">
        <f t="shared" ref="B61:J61" si="14">B62+B63+B64+B65+B66+B67</f>
        <v>-121713</v>
      </c>
      <c r="C61" s="36">
        <f t="shared" si="14"/>
        <v>-176721</v>
      </c>
      <c r="D61" s="36">
        <f t="shared" si="14"/>
        <v>-187926</v>
      </c>
      <c r="E61" s="36">
        <f t="shared" si="14"/>
        <v>-101916</v>
      </c>
      <c r="F61" s="36">
        <f t="shared" si="14"/>
        <v>-121347</v>
      </c>
      <c r="G61" s="36">
        <f t="shared" si="14"/>
        <v>-142125</v>
      </c>
      <c r="H61" s="36">
        <f t="shared" si="14"/>
        <v>-120804</v>
      </c>
      <c r="I61" s="36">
        <f t="shared" si="14"/>
        <v>-26370</v>
      </c>
      <c r="J61" s="36">
        <f t="shared" si="14"/>
        <v>-55173</v>
      </c>
      <c r="K61" s="36">
        <f t="shared" ref="K61:K92" si="15">SUM(B61:J61)</f>
        <v>-1054095</v>
      </c>
    </row>
    <row r="62" spans="1:11" ht="18.75" customHeight="1">
      <c r="A62" s="12" t="s">
        <v>84</v>
      </c>
      <c r="B62" s="36">
        <f>-ROUND(B9*$D$3,2)</f>
        <v>-121713</v>
      </c>
      <c r="C62" s="36">
        <f t="shared" ref="C62:J62" si="16">-ROUND(C9*$D$3,2)</f>
        <v>-176721</v>
      </c>
      <c r="D62" s="36">
        <f t="shared" si="16"/>
        <v>-187926</v>
      </c>
      <c r="E62" s="36">
        <f t="shared" si="16"/>
        <v>-101916</v>
      </c>
      <c r="F62" s="36">
        <f t="shared" si="16"/>
        <v>-121347</v>
      </c>
      <c r="G62" s="36">
        <f t="shared" si="16"/>
        <v>-142125</v>
      </c>
      <c r="H62" s="36">
        <f t="shared" si="16"/>
        <v>-120804</v>
      </c>
      <c r="I62" s="36">
        <f t="shared" si="16"/>
        <v>-26370</v>
      </c>
      <c r="J62" s="36">
        <f t="shared" si="16"/>
        <v>-55173</v>
      </c>
      <c r="K62" s="36">
        <f t="shared" si="15"/>
        <v>-1054095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0</v>
      </c>
      <c r="C68" s="36">
        <f t="shared" si="17"/>
        <v>-195.4</v>
      </c>
      <c r="D68" s="36">
        <f t="shared" si="17"/>
        <v>-1092.0999999999999</v>
      </c>
      <c r="E68" s="36">
        <f t="shared" si="17"/>
        <v>-7090.18</v>
      </c>
      <c r="F68" s="36">
        <f t="shared" si="17"/>
        <v>-380.65</v>
      </c>
      <c r="G68" s="36">
        <f t="shared" si="17"/>
        <v>-24.35</v>
      </c>
      <c r="H68" s="36">
        <f t="shared" si="17"/>
        <v>0</v>
      </c>
      <c r="I68" s="36">
        <f t="shared" si="17"/>
        <v>-5319.02</v>
      </c>
      <c r="J68" s="36">
        <f t="shared" si="17"/>
        <v>-8742.1299999999992</v>
      </c>
      <c r="K68" s="36">
        <f t="shared" si="15"/>
        <v>-22843.83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-6177.38</v>
      </c>
      <c r="F92" s="19">
        <v>0</v>
      </c>
      <c r="G92" s="19">
        <v>0</v>
      </c>
      <c r="H92" s="19">
        <v>0</v>
      </c>
      <c r="I92" s="49">
        <v>-3529.19</v>
      </c>
      <c r="J92" s="49">
        <v>-8742.1299999999992</v>
      </c>
      <c r="K92" s="49">
        <f t="shared" si="15"/>
        <v>-18448.699999999997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694730.05</v>
      </c>
      <c r="C97" s="24">
        <f t="shared" si="19"/>
        <v>1052956.6599999999</v>
      </c>
      <c r="D97" s="24">
        <f t="shared" si="19"/>
        <v>1499999.15</v>
      </c>
      <c r="E97" s="24">
        <f t="shared" si="19"/>
        <v>635256.86</v>
      </c>
      <c r="F97" s="24">
        <f t="shared" si="19"/>
        <v>1018391.8800000001</v>
      </c>
      <c r="G97" s="24">
        <f t="shared" si="19"/>
        <v>1312493.7</v>
      </c>
      <c r="H97" s="24">
        <f t="shared" si="19"/>
        <v>595613.1100000001</v>
      </c>
      <c r="I97" s="24">
        <f>+I98+I99</f>
        <v>248405.66</v>
      </c>
      <c r="J97" s="24">
        <f>+J98+J99</f>
        <v>424471.91000000003</v>
      </c>
      <c r="K97" s="49">
        <f t="shared" si="18"/>
        <v>7482318.9800000004</v>
      </c>
      <c r="L97" s="55"/>
    </row>
    <row r="98" spans="1:13" ht="18.75" customHeight="1">
      <c r="A98" s="16" t="s">
        <v>91</v>
      </c>
      <c r="B98" s="24">
        <f t="shared" ref="B98:J98" si="20">+B48+B61+B68+B94</f>
        <v>678715.66</v>
      </c>
      <c r="C98" s="24">
        <f t="shared" si="20"/>
        <v>1031585.36</v>
      </c>
      <c r="D98" s="24">
        <f t="shared" si="20"/>
        <v>1478447.39</v>
      </c>
      <c r="E98" s="24">
        <f t="shared" si="20"/>
        <v>615131.5</v>
      </c>
      <c r="F98" s="24">
        <f t="shared" si="20"/>
        <v>998819.95000000007</v>
      </c>
      <c r="G98" s="24">
        <f t="shared" si="20"/>
        <v>1285834.75</v>
      </c>
      <c r="H98" s="24">
        <f t="shared" si="20"/>
        <v>579108.71000000008</v>
      </c>
      <c r="I98" s="24">
        <f t="shared" si="20"/>
        <v>248405.66</v>
      </c>
      <c r="J98" s="24">
        <f t="shared" si="20"/>
        <v>412104.65</v>
      </c>
      <c r="K98" s="49">
        <f t="shared" si="18"/>
        <v>7328153.6300000008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16014.39</v>
      </c>
      <c r="C99" s="24">
        <f t="shared" si="21"/>
        <v>21371.3</v>
      </c>
      <c r="D99" s="24">
        <f t="shared" si="21"/>
        <v>21551.759999999998</v>
      </c>
      <c r="E99" s="24">
        <f t="shared" si="21"/>
        <v>20125.36</v>
      </c>
      <c r="F99" s="24">
        <f t="shared" si="21"/>
        <v>19571.93</v>
      </c>
      <c r="G99" s="24">
        <f t="shared" si="21"/>
        <v>26658.95</v>
      </c>
      <c r="H99" s="24">
        <f t="shared" si="21"/>
        <v>16504.400000000001</v>
      </c>
      <c r="I99" s="19">
        <f t="shared" si="21"/>
        <v>0</v>
      </c>
      <c r="J99" s="24">
        <f t="shared" si="21"/>
        <v>12367.26</v>
      </c>
      <c r="K99" s="49">
        <f t="shared" si="18"/>
        <v>154165.35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7482318.9800000004</v>
      </c>
    </row>
    <row r="106" spans="1:13" ht="18.75" customHeight="1">
      <c r="A106" s="26" t="s">
        <v>79</v>
      </c>
      <c r="B106" s="27">
        <v>85884.65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85884.65</v>
      </c>
    </row>
    <row r="107" spans="1:13" ht="18.75" customHeight="1">
      <c r="A107" s="26" t="s">
        <v>80</v>
      </c>
      <c r="B107" s="27">
        <v>608845.4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608845.4</v>
      </c>
    </row>
    <row r="108" spans="1:13" ht="18.75" customHeight="1">
      <c r="A108" s="26" t="s">
        <v>81</v>
      </c>
      <c r="B108" s="41">
        <v>0</v>
      </c>
      <c r="C108" s="27">
        <f>+C97</f>
        <v>1052956.6599999999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1052956.6599999999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1499999.15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1499999.15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635256.86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635256.86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123070.67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123070.67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169450.62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169450.62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256626.54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256626.54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469244.05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469244.05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396746.71</v>
      </c>
      <c r="H115" s="41">
        <v>0</v>
      </c>
      <c r="I115" s="41">
        <v>0</v>
      </c>
      <c r="J115" s="41">
        <v>0</v>
      </c>
      <c r="K115" s="42">
        <f t="shared" si="22"/>
        <v>396746.71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34450.68</v>
      </c>
      <c r="H116" s="41">
        <v>0</v>
      </c>
      <c r="I116" s="41">
        <v>0</v>
      </c>
      <c r="J116" s="41">
        <v>0</v>
      </c>
      <c r="K116" s="42">
        <f t="shared" si="22"/>
        <v>34450.68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216507.15</v>
      </c>
      <c r="H117" s="41">
        <v>0</v>
      </c>
      <c r="I117" s="41">
        <v>0</v>
      </c>
      <c r="J117" s="41">
        <v>0</v>
      </c>
      <c r="K117" s="42">
        <f t="shared" si="22"/>
        <v>216507.15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168061.78</v>
      </c>
      <c r="H118" s="41">
        <v>0</v>
      </c>
      <c r="I118" s="41">
        <v>0</v>
      </c>
      <c r="J118" s="41">
        <v>0</v>
      </c>
      <c r="K118" s="42">
        <f t="shared" si="22"/>
        <v>168061.78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496727.37</v>
      </c>
      <c r="H119" s="41">
        <v>0</v>
      </c>
      <c r="I119" s="41">
        <v>0</v>
      </c>
      <c r="J119" s="41">
        <v>0</v>
      </c>
      <c r="K119" s="42">
        <f t="shared" si="22"/>
        <v>496727.37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209361.8</v>
      </c>
      <c r="I120" s="41">
        <v>0</v>
      </c>
      <c r="J120" s="41">
        <v>0</v>
      </c>
      <c r="K120" s="42">
        <f t="shared" si="22"/>
        <v>209361.8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386251.32</v>
      </c>
      <c r="I121" s="41">
        <v>0</v>
      </c>
      <c r="J121" s="41">
        <v>0</v>
      </c>
      <c r="K121" s="42">
        <f t="shared" si="22"/>
        <v>386251.32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248405.66</v>
      </c>
      <c r="J122" s="41">
        <v>0</v>
      </c>
      <c r="K122" s="42">
        <f t="shared" si="22"/>
        <v>248405.66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424471.91</v>
      </c>
      <c r="K123" s="45">
        <f t="shared" si="22"/>
        <v>424471.91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2014-05-15T18:17:43Z</dcterms:modified>
</cp:coreProperties>
</file>