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94" i="8"/>
  <c r="K75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I60"/>
  <c r="G60"/>
  <c r="E60"/>
  <c r="C60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<sst xmlns="http://schemas.openxmlformats.org/spreadsheetml/2006/main" count="129" uniqueCount="129">
  <si>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</si>
  <si>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</si>
  <si>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</si>
  <si>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</si>
  <si>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</si>
  <si>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</si>
  <si>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</si>
  <si>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</si>
  <si>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</si>
  <si>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</si>
  <si>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</si>
  <si>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</si>
  <si>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</si>
  <si>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</si>
  <si>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</si>
  <si>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</si>
  <si>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</si>
  <si>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</si>
  <si>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</si>
  <si>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</si>
  <si>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</si>
  <si>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</si>
  <si>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</si>
  <si>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</si>
  <si>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</si>
  <si>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</si>
  <si>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</si>
  <si>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</si>
  <si>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</si>
  <si>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</si>
  <si>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</si>
  <si>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</si>
  <si>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</si>
  <si>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</si>
  <si>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</si>
  <si>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</si>
  <si>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</si>
  <si>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</si>
  <si>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</si>
  <si>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</si>
  <si>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</si>
  <si>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</si>
  <si>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</si>
  <si>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</si>
  <si>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</si>
  <si>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</si>
  <si>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</si>
  <si>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</si>
  <si>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</si>
  <si>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</si>
  <si>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</si>
  <si>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</si>
  <si>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</si>
  <si>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</si>
  <si>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</si>
  <si>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</si>
  <si>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</si>
  <si>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</si>
  <si>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</si>
  <si>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</si>
  <si>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</si>
  <si>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</si>
  <si>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</si>
  <si>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</si>
  <si>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</si>
  <si>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</si>
  <si>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</si>
  <si>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</si>
  <si>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</si>
  <si>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</si>
  <si>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</si>
  <si>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</si>
  <si>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</si>
  <si>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</si>
  <si>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</si>
  <si>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</si>
  <si>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</si>
  <si>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</si>
  <si>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</si>
  <si>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</si>
  <si>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</si>
  <si>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</si>
  <si>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</si>
  <si>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</si>
  <si>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</si>
  <si>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</si>
  <si>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</si>
  <si>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</si>
  <si>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</si>
  <si>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</si>
  <si>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</si>
  <si>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</si>
  <si>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</si>
  <si>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</si>
  <si>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</si>
  <si>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</si>
  <si>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</si>
  <si>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</si>
  <si>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</si>
  <si>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</si>
  <si>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</si>
  <si>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</si>
  <si>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</si>
  <si>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</si>
  <si>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</si>
  <si>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</si>
  <si>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</si>
  <si>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</si>
  <si>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</si>
  <si>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</si>
  <si>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</si>
  <si>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</si>
  <si>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</si>
  <si>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</si>
  <si>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</si>
  <si>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</si>
  <si>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</si>
  <si>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</si>
  <si>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</si>
  <si>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</si>
  <si>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</si>
  <si>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</si>
  <si>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</si>
  <si>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</si>
  <si>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</si>
  <si>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09/05/14 - VENCIMENTO 16/05/14</t>
  </si>
  <si>
    <t>6.3. Revisão de Remuneração pelo Transporte Coletivo  (1)</t>
  </si>
  <si>
    <t>Nota:</t>
  </si>
  <si>
    <t xml:space="preserve">      (1) - Ajuste dos valores da energia para tração (trólebus) do mês de dezembro/13.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</si>
</sst>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609543</v>
      </c>
      <c r="C7" s="9">
        <f t="shared" si="0"/>
        <v>813818</v>
      </c>
      <c r="D7" s="9">
        <f t="shared" si="0"/>
        <v>833574</v>
      </c>
      <c r="E7" s="9">
        <f t="shared" si="0"/>
        <v>557253</v>
      </c>
      <c r="F7" s="9">
        <f t="shared" si="0"/>
        <v>799443</v>
      </c>
      <c r="G7" s="9">
        <f t="shared" si="0"/>
        <v>1239406</v>
      </c>
      <c r="H7" s="9">
        <f t="shared" si="0"/>
        <v>579739</v>
      </c>
      <c r="I7" s="9">
        <f t="shared" si="0"/>
        <v>124327</v>
      </c>
      <c r="J7" s="9">
        <f t="shared" si="0"/>
        <v>315011</v>
      </c>
      <c r="K7" s="9">
        <f t="shared" si="0"/>
        <v>5872114</v>
      </c>
      <c r="L7" s="53"/>
    </row>
    <row r="8" spans="1:13" ht="17.25" customHeight="1">
      <c r="A8" s="10" t="s">
        <v>124</v>
      </c>
      <c r="B8" s="11">
        <f>B9+B12+B16</f>
        <v>366875</v>
      </c>
      <c r="C8" s="11">
        <f t="shared" ref="C8:J8" si="1">C9+C12+C16</f>
        <v>498656</v>
      </c>
      <c r="D8" s="11">
        <f t="shared" si="1"/>
        <v>477175</v>
      </c>
      <c r="E8" s="11">
        <f t="shared" si="1"/>
        <v>333958</v>
      </c>
      <c r="F8" s="11">
        <f t="shared" si="1"/>
        <v>451939</v>
      </c>
      <c r="G8" s="11">
        <f t="shared" si="1"/>
        <v>681337</v>
      </c>
      <c r="H8" s="11">
        <f t="shared" si="1"/>
        <v>361718</v>
      </c>
      <c r="I8" s="11">
        <f t="shared" si="1"/>
        <v>67776</v>
      </c>
      <c r="J8" s="11">
        <f t="shared" si="1"/>
        <v>177976</v>
      </c>
      <c r="K8" s="11">
        <f>SUM(B8:J8)</f>
        <v>3417410</v>
      </c>
    </row>
    <row r="9" spans="1:13" ht="17.25" customHeight="1">
      <c r="A9" s="15" t="s">
        <v>17</v>
      </c>
      <c r="B9" s="13">
        <f>+B10+B11</f>
        <v>55498</v>
      </c>
      <c r="C9" s="13">
        <f t="shared" ref="C9:J9" si="2">+C10+C11</f>
        <v>77794</v>
      </c>
      <c r="D9" s="13">
        <f t="shared" si="2"/>
        <v>68813</v>
      </c>
      <c r="E9" s="13">
        <f t="shared" si="2"/>
        <v>48164</v>
      </c>
      <c r="F9" s="13">
        <f t="shared" si="2"/>
        <v>57839</v>
      </c>
      <c r="G9" s="13">
        <f t="shared" si="2"/>
        <v>68880</v>
      </c>
      <c r="H9" s="13">
        <f t="shared" si="2"/>
        <v>64604</v>
      </c>
      <c r="I9" s="13">
        <f t="shared" si="2"/>
        <v>11797</v>
      </c>
      <c r="J9" s="13">
        <f t="shared" si="2"/>
        <v>23112</v>
      </c>
      <c r="K9" s="11">
        <f>SUM(B9:J9)</f>
        <v>476501</v>
      </c>
    </row>
    <row r="10" spans="1:13" ht="17.25" customHeight="1">
      <c r="A10" s="30" t="s">
        <v>18</v>
      </c>
      <c r="B10" s="13">
        <v>55498</v>
      </c>
      <c r="C10" s="13">
        <v>77794</v>
      </c>
      <c r="D10" s="13">
        <v>68813</v>
      </c>
      <c r="E10" s="13">
        <v>48164</v>
      </c>
      <c r="F10" s="13">
        <v>57839</v>
      </c>
      <c r="G10" s="13">
        <v>68880</v>
      </c>
      <c r="H10" s="13">
        <v>64604</v>
      </c>
      <c r="I10" s="13">
        <v>11797</v>
      </c>
      <c r="J10" s="13">
        <v>23112</v>
      </c>
      <c r="K10" s="11">
        <f>SUM(B10:J10)</f>
        <v>476501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302955</v>
      </c>
      <c r="C12" s="17">
        <f t="shared" si="3"/>
        <v>409278</v>
      </c>
      <c r="D12" s="17">
        <f t="shared" si="3"/>
        <v>398171</v>
      </c>
      <c r="E12" s="17">
        <f t="shared" si="3"/>
        <v>278809</v>
      </c>
      <c r="F12" s="17">
        <f t="shared" si="3"/>
        <v>384083</v>
      </c>
      <c r="G12" s="17">
        <f t="shared" si="3"/>
        <v>597409</v>
      </c>
      <c r="H12" s="17">
        <f t="shared" si="3"/>
        <v>289262</v>
      </c>
      <c r="I12" s="17">
        <f t="shared" si="3"/>
        <v>54016</v>
      </c>
      <c r="J12" s="17">
        <f t="shared" si="3"/>
        <v>150922</v>
      </c>
      <c r="K12" s="11">
        <f t="shared" ref="K12:K27" si="4">SUM(B12:J12)</f>
        <v>2864905</v>
      </c>
    </row>
    <row r="13" spans="1:13" ht="17.25" customHeight="1">
      <c r="A13" s="14" t="s">
        <v>20</v>
      </c>
      <c r="B13" s="13">
        <v>133182</v>
      </c>
      <c r="C13" s="13">
        <v>191603</v>
      </c>
      <c r="D13" s="13">
        <v>192779</v>
      </c>
      <c r="E13" s="13">
        <v>132266</v>
      </c>
      <c r="F13" s="13">
        <v>180264</v>
      </c>
      <c r="G13" s="13">
        <v>271971</v>
      </c>
      <c r="H13" s="13">
        <v>125763</v>
      </c>
      <c r="I13" s="13">
        <v>27632</v>
      </c>
      <c r="J13" s="13">
        <v>73542</v>
      </c>
      <c r="K13" s="11">
        <f t="shared" si="4"/>
        <v>1329002</v>
      </c>
      <c r="L13" s="53"/>
      <c r="M13" s="54"/>
    </row>
    <row r="14" spans="1:13" ht="17.25" customHeight="1">
      <c r="A14" s="14" t="s">
        <v>21</v>
      </c>
      <c r="B14" s="13">
        <v>136535</v>
      </c>
      <c r="C14" s="13">
        <v>169556</v>
      </c>
      <c r="D14" s="13">
        <v>161005</v>
      </c>
      <c r="E14" s="13">
        <v>117843</v>
      </c>
      <c r="F14" s="13">
        <v>164174</v>
      </c>
      <c r="G14" s="13">
        <v>273880</v>
      </c>
      <c r="H14" s="13">
        <v>129364</v>
      </c>
      <c r="I14" s="13">
        <v>19767</v>
      </c>
      <c r="J14" s="13">
        <v>60624</v>
      </c>
      <c r="K14" s="11">
        <f t="shared" si="4"/>
        <v>1232748</v>
      </c>
      <c r="L14" s="53"/>
    </row>
    <row r="15" spans="1:13" ht="17.25" customHeight="1">
      <c r="A15" s="14" t="s">
        <v>22</v>
      </c>
      <c r="B15" s="13">
        <v>33238</v>
      </c>
      <c r="C15" s="13">
        <v>48119</v>
      </c>
      <c r="D15" s="13">
        <v>44387</v>
      </c>
      <c r="E15" s="13">
        <v>28700</v>
      </c>
      <c r="F15" s="13">
        <v>39645</v>
      </c>
      <c r="G15" s="13">
        <v>51558</v>
      </c>
      <c r="H15" s="13">
        <v>34135</v>
      </c>
      <c r="I15" s="13">
        <v>6617</v>
      </c>
      <c r="J15" s="13">
        <v>16756</v>
      </c>
      <c r="K15" s="11">
        <f t="shared" si="4"/>
        <v>303155</v>
      </c>
    </row>
    <row r="16" spans="1:13" ht="17.25" customHeight="1">
      <c r="A16" s="15" t="s">
        <v>120</v>
      </c>
      <c r="B16" s="13">
        <f>B17+B18+B19</f>
        <v>8422</v>
      </c>
      <c r="C16" s="13">
        <f t="shared" ref="C16:J16" si="5">C17+C18+C19</f>
        <v>11584</v>
      </c>
      <c r="D16" s="13">
        <f t="shared" si="5"/>
        <v>10191</v>
      </c>
      <c r="E16" s="13">
        <f t="shared" si="5"/>
        <v>6985</v>
      </c>
      <c r="F16" s="13">
        <f t="shared" si="5"/>
        <v>10017</v>
      </c>
      <c r="G16" s="13">
        <f t="shared" si="5"/>
        <v>15048</v>
      </c>
      <c r="H16" s="13">
        <f t="shared" si="5"/>
        <v>7852</v>
      </c>
      <c r="I16" s="13">
        <f t="shared" si="5"/>
        <v>1963</v>
      </c>
      <c r="J16" s="13">
        <f t="shared" si="5"/>
        <v>3942</v>
      </c>
      <c r="K16" s="11">
        <f t="shared" si="4"/>
        <v>76004</v>
      </c>
    </row>
    <row r="17" spans="1:12" ht="17.25" customHeight="1">
      <c r="A17" s="14" t="s">
        <v>121</v>
      </c>
      <c r="B17" s="13">
        <v>3321</v>
      </c>
      <c r="C17" s="13">
        <v>4690</v>
      </c>
      <c r="D17" s="13">
        <v>4139</v>
      </c>
      <c r="E17" s="13">
        <v>3030</v>
      </c>
      <c r="F17" s="13">
        <v>4379</v>
      </c>
      <c r="G17" s="13">
        <v>6817</v>
      </c>
      <c r="H17" s="13">
        <v>3517</v>
      </c>
      <c r="I17" s="13">
        <v>862</v>
      </c>
      <c r="J17" s="13">
        <v>1573</v>
      </c>
      <c r="K17" s="11">
        <f t="shared" si="4"/>
        <v>32328</v>
      </c>
    </row>
    <row r="18" spans="1:12" ht="17.25" customHeight="1">
      <c r="A18" s="14" t="s">
        <v>122</v>
      </c>
      <c r="B18" s="13">
        <v>194</v>
      </c>
      <c r="C18" s="13">
        <v>233</v>
      </c>
      <c r="D18" s="13">
        <v>274</v>
      </c>
      <c r="E18" s="13">
        <v>228</v>
      </c>
      <c r="F18" s="13">
        <v>299</v>
      </c>
      <c r="G18" s="13">
        <v>490</v>
      </c>
      <c r="H18" s="13">
        <v>274</v>
      </c>
      <c r="I18" s="13">
        <v>51</v>
      </c>
      <c r="J18" s="13">
        <v>99</v>
      </c>
      <c r="K18" s="11">
        <f t="shared" si="4"/>
        <v>2142</v>
      </c>
    </row>
    <row r="19" spans="1:12" ht="17.25" customHeight="1">
      <c r="A19" s="14" t="s">
        <v>123</v>
      </c>
      <c r="B19" s="13">
        <v>4907</v>
      </c>
      <c r="C19" s="13">
        <v>6661</v>
      </c>
      <c r="D19" s="13">
        <v>5778</v>
      </c>
      <c r="E19" s="13">
        <v>3727</v>
      </c>
      <c r="F19" s="13">
        <v>5339</v>
      </c>
      <c r="G19" s="13">
        <v>7741</v>
      </c>
      <c r="H19" s="13">
        <v>4061</v>
      </c>
      <c r="I19" s="13">
        <v>1050</v>
      </c>
      <c r="J19" s="13">
        <v>2270</v>
      </c>
      <c r="K19" s="11">
        <f t="shared" si="4"/>
        <v>41534</v>
      </c>
    </row>
    <row r="20" spans="1:12" ht="17.25" customHeight="1">
      <c r="A20" s="16" t="s">
        <v>23</v>
      </c>
      <c r="B20" s="11">
        <f>+B21+B22+B23</f>
        <v>196920</v>
      </c>
      <c r="C20" s="11">
        <f t="shared" ref="C20:J20" si="6">+C21+C22+C23</f>
        <v>242831</v>
      </c>
      <c r="D20" s="11">
        <f t="shared" si="6"/>
        <v>269408</v>
      </c>
      <c r="E20" s="11">
        <f t="shared" si="6"/>
        <v>171905</v>
      </c>
      <c r="F20" s="11">
        <f t="shared" si="6"/>
        <v>282707</v>
      </c>
      <c r="G20" s="11">
        <f t="shared" si="6"/>
        <v>485851</v>
      </c>
      <c r="H20" s="11">
        <f t="shared" si="6"/>
        <v>174056</v>
      </c>
      <c r="I20" s="11">
        <f t="shared" si="6"/>
        <v>41491</v>
      </c>
      <c r="J20" s="11">
        <f t="shared" si="6"/>
        <v>98611</v>
      </c>
      <c r="K20" s="11">
        <f t="shared" si="4"/>
        <v>1963780</v>
      </c>
    </row>
    <row r="21" spans="1:12" ht="17.25" customHeight="1">
      <c r="A21" s="12" t="s">
        <v>24</v>
      </c>
      <c r="B21" s="13">
        <v>99215</v>
      </c>
      <c r="C21" s="13">
        <v>133540</v>
      </c>
      <c r="D21" s="13">
        <v>150968</v>
      </c>
      <c r="E21" s="13">
        <v>94566</v>
      </c>
      <c r="F21" s="13">
        <v>152137</v>
      </c>
      <c r="G21" s="13">
        <v>247461</v>
      </c>
      <c r="H21" s="13">
        <v>92821</v>
      </c>
      <c r="I21" s="13">
        <v>24252</v>
      </c>
      <c r="J21" s="13">
        <v>54336</v>
      </c>
      <c r="K21" s="11">
        <f t="shared" si="4"/>
        <v>1049296</v>
      </c>
      <c r="L21" s="53"/>
    </row>
    <row r="22" spans="1:12" ht="17.25" customHeight="1">
      <c r="A22" s="12" t="s">
        <v>25</v>
      </c>
      <c r="B22" s="13">
        <v>80400</v>
      </c>
      <c r="C22" s="13">
        <v>87154</v>
      </c>
      <c r="D22" s="13">
        <v>94377</v>
      </c>
      <c r="E22" s="13">
        <v>63915</v>
      </c>
      <c r="F22" s="13">
        <v>107795</v>
      </c>
      <c r="G22" s="13">
        <v>203559</v>
      </c>
      <c r="H22" s="13">
        <v>65921</v>
      </c>
      <c r="I22" s="13">
        <v>13470</v>
      </c>
      <c r="J22" s="13">
        <v>35091</v>
      </c>
      <c r="K22" s="11">
        <f t="shared" si="4"/>
        <v>751682</v>
      </c>
      <c r="L22" s="53"/>
    </row>
    <row r="23" spans="1:12" ht="17.25" customHeight="1">
      <c r="A23" s="12" t="s">
        <v>26</v>
      </c>
      <c r="B23" s="13">
        <v>17305</v>
      </c>
      <c r="C23" s="13">
        <v>22137</v>
      </c>
      <c r="D23" s="13">
        <v>24063</v>
      </c>
      <c r="E23" s="13">
        <v>13424</v>
      </c>
      <c r="F23" s="13">
        <v>22775</v>
      </c>
      <c r="G23" s="13">
        <v>34831</v>
      </c>
      <c r="H23" s="13">
        <v>15314</v>
      </c>
      <c r="I23" s="13">
        <v>3769</v>
      </c>
      <c r="J23" s="13">
        <v>9184</v>
      </c>
      <c r="K23" s="11">
        <f t="shared" si="4"/>
        <v>162802</v>
      </c>
    </row>
    <row r="24" spans="1:12" ht="17.25" customHeight="1">
      <c r="A24" s="16" t="s">
        <v>27</v>
      </c>
      <c r="B24" s="13">
        <v>45748</v>
      </c>
      <c r="C24" s="13">
        <v>72331</v>
      </c>
      <c r="D24" s="13">
        <v>86991</v>
      </c>
      <c r="E24" s="13">
        <v>51390</v>
      </c>
      <c r="F24" s="13">
        <v>64797</v>
      </c>
      <c r="G24" s="13">
        <v>72218</v>
      </c>
      <c r="H24" s="13">
        <v>35254</v>
      </c>
      <c r="I24" s="13">
        <v>15060</v>
      </c>
      <c r="J24" s="13">
        <v>38424</v>
      </c>
      <c r="K24" s="11">
        <f t="shared" si="4"/>
        <v>482213</v>
      </c>
    </row>
    <row r="25" spans="1:12" ht="17.25" customHeight="1">
      <c r="A25" s="12" t="s">
        <v>28</v>
      </c>
      <c r="B25" s="13">
        <v>29279</v>
      </c>
      <c r="C25" s="13">
        <v>46292</v>
      </c>
      <c r="D25" s="13">
        <v>55674</v>
      </c>
      <c r="E25" s="13">
        <v>32890</v>
      </c>
      <c r="F25" s="13">
        <v>41470</v>
      </c>
      <c r="G25" s="13">
        <v>46220</v>
      </c>
      <c r="H25" s="13">
        <v>22563</v>
      </c>
      <c r="I25" s="13">
        <v>9638</v>
      </c>
      <c r="J25" s="13">
        <v>24591</v>
      </c>
      <c r="K25" s="11">
        <f t="shared" si="4"/>
        <v>308617</v>
      </c>
      <c r="L25" s="53"/>
    </row>
    <row r="26" spans="1:12" ht="17.25" customHeight="1">
      <c r="A26" s="12" t="s">
        <v>29</v>
      </c>
      <c r="B26" s="13">
        <v>16469</v>
      </c>
      <c r="C26" s="13">
        <v>26039</v>
      </c>
      <c r="D26" s="13">
        <v>31317</v>
      </c>
      <c r="E26" s="13">
        <v>18500</v>
      </c>
      <c r="F26" s="13">
        <v>23327</v>
      </c>
      <c r="G26" s="13">
        <v>25998</v>
      </c>
      <c r="H26" s="13">
        <v>12691</v>
      </c>
      <c r="I26" s="13">
        <v>5422</v>
      </c>
      <c r="J26" s="13">
        <v>13833</v>
      </c>
      <c r="K26" s="11">
        <f t="shared" si="4"/>
        <v>173596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8711</v>
      </c>
      <c r="I27" s="11">
        <v>0</v>
      </c>
      <c r="J27" s="11">
        <v>0</v>
      </c>
      <c r="K27" s="11">
        <f t="shared" si="4"/>
        <v>8711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5454.7</v>
      </c>
      <c r="I35" s="19">
        <v>0</v>
      </c>
      <c r="J35" s="19">
        <v>0</v>
      </c>
      <c r="K35" s="23">
        <f>SUM(B35:J35)</f>
        <v>5454.7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1400225.5899999999</v>
      </c>
      <c r="C47" s="22">
        <f t="shared" ref="C47:H47" si="9">+C48+C56</f>
        <v>2129277.35</v>
      </c>
      <c r="D47" s="22">
        <f t="shared" si="9"/>
        <v>2474426.61</v>
      </c>
      <c r="E47" s="22">
        <f t="shared" si="9"/>
        <v>1402112.8</v>
      </c>
      <c r="F47" s="22">
        <f t="shared" si="9"/>
        <v>1944310.9</v>
      </c>
      <c r="G47" s="22">
        <f t="shared" si="9"/>
        <v>2593592.7200000002</v>
      </c>
      <c r="H47" s="22">
        <f t="shared" si="9"/>
        <v>1398723.2799999998</v>
      </c>
      <c r="I47" s="22">
        <f>+I48+I56</f>
        <v>524100.47</v>
      </c>
      <c r="J47" s="22">
        <f>+J48+J56</f>
        <v>799737.25</v>
      </c>
      <c r="K47" s="22">
        <f>SUM(B47:J47)</f>
        <v>14666506.970000001</v>
      </c>
    </row>
    <row r="48" spans="1:11" ht="17.25" customHeight="1">
      <c r="A48" s="16" t="s">
        <v>48</v>
      </c>
      <c r="B48" s="23">
        <f>SUM(B49:B55)</f>
        <v>1384211.2</v>
      </c>
      <c r="C48" s="23">
        <f t="shared" ref="C48:H48" si="10">SUM(C49:C55)</f>
        <v>2107906.0500000003</v>
      </c>
      <c r="D48" s="23">
        <f t="shared" si="10"/>
        <v>2452874.85</v>
      </c>
      <c r="E48" s="23">
        <f t="shared" si="10"/>
        <v>1381987.44</v>
      </c>
      <c r="F48" s="23">
        <f t="shared" si="10"/>
        <v>1924738.97</v>
      </c>
      <c r="G48" s="23">
        <f t="shared" si="10"/>
        <v>2566933.77</v>
      </c>
      <c r="H48" s="23">
        <f t="shared" si="10"/>
        <v>1382218.88</v>
      </c>
      <c r="I48" s="23">
        <f>SUM(I49:I55)</f>
        <v>524100.47</v>
      </c>
      <c r="J48" s="23">
        <f>SUM(J49:J55)</f>
        <v>787369.99</v>
      </c>
      <c r="K48" s="23">
        <f t="shared" ref="K48:K56" si="11">SUM(B48:J48)</f>
        <v>14512341.620000001</v>
      </c>
    </row>
    <row r="49" spans="1:11" ht="17.25" customHeight="1">
      <c r="A49" s="35" t="s">
        <v>49</v>
      </c>
      <c r="B49" s="23">
        <f t="shared" ref="B49:H49" si="12">ROUND(B30*B7,2)</f>
        <v>1384211.2</v>
      </c>
      <c r="C49" s="23">
        <f t="shared" si="12"/>
        <v>2103231.2400000002</v>
      </c>
      <c r="D49" s="23">
        <f t="shared" si="12"/>
        <v>2452874.85</v>
      </c>
      <c r="E49" s="23">
        <f t="shared" si="12"/>
        <v>1381987.44</v>
      </c>
      <c r="F49" s="23">
        <f t="shared" si="12"/>
        <v>1924738.97</v>
      </c>
      <c r="G49" s="23">
        <f t="shared" si="12"/>
        <v>2566933.77</v>
      </c>
      <c r="H49" s="23">
        <f t="shared" si="12"/>
        <v>1376764.18</v>
      </c>
      <c r="I49" s="23">
        <f>ROUND(I30*I7,2)</f>
        <v>524100.47</v>
      </c>
      <c r="J49" s="23">
        <f>ROUND(J30*J7,2)</f>
        <v>787369.99</v>
      </c>
      <c r="K49" s="23">
        <f t="shared" si="11"/>
        <v>14502212.110000001</v>
      </c>
    </row>
    <row r="50" spans="1:11" ht="17.25" customHeight="1">
      <c r="A50" s="35" t="s">
        <v>50</v>
      </c>
      <c r="B50" s="19">
        <v>0</v>
      </c>
      <c r="C50" s="23">
        <f>ROUND(C31*C7,2)</f>
        <v>4674.8100000000004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4674.8100000000004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5454.7</v>
      </c>
      <c r="I53" s="32">
        <f>+I35</f>
        <v>0</v>
      </c>
      <c r="J53" s="32">
        <f>+J35</f>
        <v>0</v>
      </c>
      <c r="K53" s="23">
        <f t="shared" si="11"/>
        <v>5454.7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-270695.33</v>
      </c>
      <c r="C60" s="36">
        <f t="shared" si="13"/>
        <v>-299935.5</v>
      </c>
      <c r="D60" s="36">
        <f t="shared" si="13"/>
        <v>-361632.12</v>
      </c>
      <c r="E60" s="36">
        <f t="shared" si="13"/>
        <v>-335852.44999999995</v>
      </c>
      <c r="F60" s="36">
        <f t="shared" si="13"/>
        <v>-312219.2</v>
      </c>
      <c r="G60" s="36">
        <f t="shared" si="13"/>
        <v>-412213.17</v>
      </c>
      <c r="H60" s="36">
        <f t="shared" si="13"/>
        <v>-293304.96999999997</v>
      </c>
      <c r="I60" s="36">
        <f t="shared" si="13"/>
        <v>22901.779999999984</v>
      </c>
      <c r="J60" s="36">
        <f t="shared" si="13"/>
        <v>-132584.77000000002</v>
      </c>
      <c r="K60" s="36">
        <f>SUM(B60:J60)</f>
        <v>-2395535.73</v>
      </c>
    </row>
    <row r="61" spans="1:11" ht="18.75" customHeight="1">
      <c r="A61" s="16" t="s">
        <v>83</v>
      </c>
      <c r="B61" s="36">
        <f t="shared" ref="B61:J61" si="14">B62+B63+B64+B65+B66+B67</f>
        <v>-227599.64</v>
      </c>
      <c r="C61" s="36">
        <f t="shared" si="14"/>
        <v>-241545.72</v>
      </c>
      <c r="D61" s="36">
        <f t="shared" si="14"/>
        <v>-229293.66</v>
      </c>
      <c r="E61" s="36">
        <f t="shared" si="14"/>
        <v>-245746.03</v>
      </c>
      <c r="F61" s="36">
        <f t="shared" si="14"/>
        <v>-244276.39</v>
      </c>
      <c r="G61" s="36">
        <f t="shared" si="14"/>
        <v>-273162.58999999997</v>
      </c>
      <c r="H61" s="36">
        <f t="shared" si="14"/>
        <v>-193812</v>
      </c>
      <c r="I61" s="36">
        <f t="shared" si="14"/>
        <v>-35391</v>
      </c>
      <c r="J61" s="36">
        <f t="shared" si="14"/>
        <v>-69336</v>
      </c>
      <c r="K61" s="36">
        <f t="shared" ref="K61:K94" si="15">SUM(B61:J61)</f>
        <v>-1760163.0299999998</v>
      </c>
    </row>
    <row r="62" spans="1:11" ht="18.75" customHeight="1">
      <c r="A62" s="12" t="s">
        <v>84</v>
      </c>
      <c r="B62" s="36">
        <f>-ROUND(B9*$D$3,2)</f>
        <v>-166494</v>
      </c>
      <c r="C62" s="36">
        <f t="shared" ref="C62:J62" si="16">-ROUND(C9*$D$3,2)</f>
        <v>-233382</v>
      </c>
      <c r="D62" s="36">
        <f t="shared" si="16"/>
        <v>-206439</v>
      </c>
      <c r="E62" s="36">
        <f t="shared" si="16"/>
        <v>-144492</v>
      </c>
      <c r="F62" s="36">
        <f t="shared" si="16"/>
        <v>-173517</v>
      </c>
      <c r="G62" s="36">
        <f t="shared" si="16"/>
        <v>-206640</v>
      </c>
      <c r="H62" s="36">
        <f t="shared" si="16"/>
        <v>-193812</v>
      </c>
      <c r="I62" s="36">
        <f t="shared" si="16"/>
        <v>-35391</v>
      </c>
      <c r="J62" s="36">
        <f t="shared" si="16"/>
        <v>-69336</v>
      </c>
      <c r="K62" s="36">
        <f t="shared" si="15"/>
        <v>-1429503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-61105.64</v>
      </c>
      <c r="C66" s="48">
        <v>-8163.72</v>
      </c>
      <c r="D66" s="48">
        <v>-22854.66</v>
      </c>
      <c r="E66" s="48">
        <v>-101254.03</v>
      </c>
      <c r="F66" s="48">
        <v>-70759.39</v>
      </c>
      <c r="G66" s="48">
        <v>-66522.59</v>
      </c>
      <c r="H66" s="19">
        <v>0</v>
      </c>
      <c r="I66" s="19">
        <v>0</v>
      </c>
      <c r="J66" s="19">
        <v>0</v>
      </c>
      <c r="K66" s="36">
        <f t="shared" si="15"/>
        <v>-330660.03000000003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-43095.69</v>
      </c>
      <c r="C68" s="36">
        <f t="shared" si="17"/>
        <v>-58389.78</v>
      </c>
      <c r="D68" s="36">
        <f t="shared" si="17"/>
        <v>-132338.46</v>
      </c>
      <c r="E68" s="36">
        <f t="shared" si="17"/>
        <v>-90106.419999999984</v>
      </c>
      <c r="F68" s="36">
        <f t="shared" si="17"/>
        <v>-67942.81</v>
      </c>
      <c r="G68" s="36">
        <f t="shared" si="17"/>
        <v>-139050.58000000002</v>
      </c>
      <c r="H68" s="36">
        <f t="shared" si="17"/>
        <v>-99492.97</v>
      </c>
      <c r="I68" s="36">
        <f t="shared" si="17"/>
        <v>-56659.950000000004</v>
      </c>
      <c r="J68" s="36">
        <f t="shared" si="17"/>
        <v>-63248.770000000004</v>
      </c>
      <c r="K68" s="36">
        <f t="shared" si="15"/>
        <v>-750325.42999999993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36">
        <v>-28918.84</v>
      </c>
      <c r="C75" s="36">
        <v>-37614.15</v>
      </c>
      <c r="D75" s="36">
        <v>-111791.03999999999</v>
      </c>
      <c r="E75" s="36">
        <v>-63912.84</v>
      </c>
      <c r="F75" s="36">
        <v>-48813.52</v>
      </c>
      <c r="G75" s="36">
        <v>-110456.19</v>
      </c>
      <c r="H75" s="36">
        <v>-85503.61</v>
      </c>
      <c r="I75" s="36">
        <v>-13348.54</v>
      </c>
      <c r="J75" s="36">
        <v>-38794.78</v>
      </c>
      <c r="K75" s="49">
        <f t="shared" si="15"/>
        <v>-539153.51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-11637.54</v>
      </c>
      <c r="F92" s="19">
        <v>0</v>
      </c>
      <c r="G92" s="19">
        <v>0</v>
      </c>
      <c r="H92" s="19">
        <v>0</v>
      </c>
      <c r="I92" s="49">
        <v>-6603.67</v>
      </c>
      <c r="J92" s="49">
        <v>-14315.3</v>
      </c>
      <c r="K92" s="49">
        <f t="shared" si="15"/>
        <v>-32556.51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9">
        <v>114952.73</v>
      </c>
      <c r="J94" s="19">
        <v>0</v>
      </c>
      <c r="K94" s="49">
        <f t="shared" si="15"/>
        <v>114952.73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1129530.26</v>
      </c>
      <c r="C97" s="24">
        <f t="shared" si="19"/>
        <v>1829341.8500000003</v>
      </c>
      <c r="D97" s="24">
        <f t="shared" si="19"/>
        <v>2112794.4899999998</v>
      </c>
      <c r="E97" s="24">
        <f t="shared" si="19"/>
        <v>1066260.3500000001</v>
      </c>
      <c r="F97" s="24">
        <f t="shared" si="19"/>
        <v>1632091.7</v>
      </c>
      <c r="G97" s="24">
        <f t="shared" si="19"/>
        <v>2181379.5500000003</v>
      </c>
      <c r="H97" s="24">
        <f t="shared" si="19"/>
        <v>1105418.3099999998</v>
      </c>
      <c r="I97" s="24">
        <f>+I98+I99</f>
        <v>547002.25</v>
      </c>
      <c r="J97" s="24">
        <f>+J98+J99</f>
        <v>667152.48</v>
      </c>
      <c r="K97" s="49">
        <f t="shared" si="18"/>
        <v>12270971.24</v>
      </c>
      <c r="L97" s="55"/>
    </row>
    <row r="98" spans="1:13" ht="18.75" customHeight="1">
      <c r="A98" s="16" t="s">
        <v>91</v>
      </c>
      <c r="B98" s="24">
        <f t="shared" ref="B98:J98" si="20">+B48+B61+B68+B94</f>
        <v>1113515.8700000001</v>
      </c>
      <c r="C98" s="24">
        <f t="shared" si="20"/>
        <v>1807970.5500000003</v>
      </c>
      <c r="D98" s="24">
        <f t="shared" si="20"/>
        <v>2091242.73</v>
      </c>
      <c r="E98" s="24">
        <f t="shared" si="20"/>
        <v>1046134.99</v>
      </c>
      <c r="F98" s="24">
        <f t="shared" si="20"/>
        <v>1612519.77</v>
      </c>
      <c r="G98" s="24">
        <f t="shared" si="20"/>
        <v>2154720.6</v>
      </c>
      <c r="H98" s="24">
        <f t="shared" si="20"/>
        <v>1088913.9099999999</v>
      </c>
      <c r="I98" s="24">
        <f t="shared" si="20"/>
        <v>547002.25</v>
      </c>
      <c r="J98" s="24">
        <f t="shared" si="20"/>
        <v>654785.22</v>
      </c>
      <c r="K98" s="49">
        <f t="shared" si="18"/>
        <v>12116805.890000001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12270971.200000001</v>
      </c>
    </row>
    <row r="106" spans="1:13" ht="18.75" customHeight="1">
      <c r="A106" s="26" t="s">
        <v>79</v>
      </c>
      <c r="B106" s="27">
        <v>139625.95000000001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139625.95000000001</v>
      </c>
    </row>
    <row r="107" spans="1:13" ht="18.75" customHeight="1">
      <c r="A107" s="26" t="s">
        <v>80</v>
      </c>
      <c r="B107" s="27">
        <v>989904.31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989904.31</v>
      </c>
    </row>
    <row r="108" spans="1:13" ht="18.75" customHeight="1">
      <c r="A108" s="26" t="s">
        <v>81</v>
      </c>
      <c r="B108" s="41">
        <v>0</v>
      </c>
      <c r="C108" s="27">
        <f>+C97</f>
        <v>1829341.8500000003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1829341.8500000003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2112794.4899999998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2112794.4899999998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1066260.3500000001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1066260.3500000001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197205.61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197205.61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271570.27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271570.27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410910.67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410910.67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752405.14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752405.14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624524.71</v>
      </c>
      <c r="H115" s="41">
        <v>0</v>
      </c>
      <c r="I115" s="41">
        <v>0</v>
      </c>
      <c r="J115" s="41">
        <v>0</v>
      </c>
      <c r="K115" s="42">
        <f t="shared" si="22"/>
        <v>624524.71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51050.66</v>
      </c>
      <c r="H116" s="41">
        <v>0</v>
      </c>
      <c r="I116" s="41">
        <v>0</v>
      </c>
      <c r="J116" s="41">
        <v>0</v>
      </c>
      <c r="K116" s="42">
        <f t="shared" si="22"/>
        <v>51050.66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360126.28</v>
      </c>
      <c r="H117" s="41">
        <v>0</v>
      </c>
      <c r="I117" s="41">
        <v>0</v>
      </c>
      <c r="J117" s="41">
        <v>0</v>
      </c>
      <c r="K117" s="42">
        <f t="shared" si="22"/>
        <v>360126.28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305758.31</v>
      </c>
      <c r="H118" s="41">
        <v>0</v>
      </c>
      <c r="I118" s="41">
        <v>0</v>
      </c>
      <c r="J118" s="41">
        <v>0</v>
      </c>
      <c r="K118" s="42">
        <f t="shared" si="22"/>
        <v>305758.31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839919.57</v>
      </c>
      <c r="H119" s="41">
        <v>0</v>
      </c>
      <c r="I119" s="41">
        <v>0</v>
      </c>
      <c r="J119" s="41">
        <v>0</v>
      </c>
      <c r="K119" s="42">
        <f t="shared" si="22"/>
        <v>839919.57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388150.47</v>
      </c>
      <c r="I120" s="41">
        <v>0</v>
      </c>
      <c r="J120" s="41">
        <v>0</v>
      </c>
      <c r="K120" s="42">
        <f t="shared" si="22"/>
        <v>388150.47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717267.83</v>
      </c>
      <c r="I121" s="41">
        <v>0</v>
      </c>
      <c r="J121" s="41">
        <v>0</v>
      </c>
      <c r="K121" s="42">
        <f t="shared" si="22"/>
        <v>717267.83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547002.25</v>
      </c>
      <c r="J122" s="41">
        <v>0</v>
      </c>
      <c r="K122" s="42">
        <f t="shared" si="22"/>
        <v>547002.25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667152.48</v>
      </c>
      <c r="K123" s="45">
        <f t="shared" si="22"/>
        <v>667152.48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2014-05-15T18:15:37Z</dcterms:modified>
</cp:coreProperties>
</file>