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CONCESSÃO'!$A$1:$K$123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B9" i="8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B20"/>
  <c r="C20"/>
  <c r="D20"/>
  <c r="E20"/>
  <c r="F20"/>
  <c r="G20"/>
  <c r="H20"/>
  <c r="I20"/>
  <c r="J20"/>
  <c r="K20" s="1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 s="1"/>
  <c r="K54"/>
  <c r="K55"/>
  <c r="K56"/>
  <c r="K57"/>
  <c r="K58"/>
  <c r="B62"/>
  <c r="B61" s="1"/>
  <c r="C62"/>
  <c r="C61" s="1"/>
  <c r="D62"/>
  <c r="D61" s="1"/>
  <c r="E62"/>
  <c r="E61" s="1"/>
  <c r="F62"/>
  <c r="F61" s="1"/>
  <c r="G62"/>
  <c r="G61" s="1"/>
  <c r="H62"/>
  <c r="H61" s="1"/>
  <c r="I62"/>
  <c r="I61" s="1"/>
  <c r="J62"/>
  <c r="J61" s="1"/>
  <c r="K63"/>
  <c r="K66"/>
  <c r="B68"/>
  <c r="C68"/>
  <c r="D68"/>
  <c r="E68"/>
  <c r="F68"/>
  <c r="G68"/>
  <c r="H68"/>
  <c r="I68"/>
  <c r="J68"/>
  <c r="K68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5"/>
  <c r="K96"/>
  <c r="B99"/>
  <c r="C99"/>
  <c r="D99"/>
  <c r="E99"/>
  <c r="F99"/>
  <c r="G99"/>
  <c r="H99"/>
  <c r="I99"/>
  <c r="J99"/>
  <c r="K99" s="1"/>
  <c r="K106"/>
  <c r="K107"/>
  <c r="K111"/>
  <c r="K112"/>
  <c r="K113"/>
  <c r="K114"/>
  <c r="K115"/>
  <c r="K116"/>
  <c r="K117"/>
  <c r="K118"/>
  <c r="K119"/>
  <c r="K120"/>
  <c r="K121"/>
  <c r="K122"/>
  <c r="K123"/>
  <c r="J60" l="1"/>
  <c r="H60"/>
  <c r="F60"/>
  <c r="D60"/>
  <c r="J8"/>
  <c r="J7" s="1"/>
  <c r="J49" s="1"/>
  <c r="J48" s="1"/>
  <c r="H8"/>
  <c r="H7" s="1"/>
  <c r="H49" s="1"/>
  <c r="H48" s="1"/>
  <c r="F8"/>
  <c r="F7" s="1"/>
  <c r="F49" s="1"/>
  <c r="F48" s="1"/>
  <c r="D8"/>
  <c r="D7" s="1"/>
  <c r="D49" s="1"/>
  <c r="D48" s="1"/>
  <c r="B8"/>
  <c r="I60"/>
  <c r="G60"/>
  <c r="E60"/>
  <c r="C60"/>
  <c r="I8"/>
  <c r="I7" s="1"/>
  <c r="I49" s="1"/>
  <c r="I48" s="1"/>
  <c r="G8"/>
  <c r="G7" s="1"/>
  <c r="G49" s="1"/>
  <c r="G48" s="1"/>
  <c r="E8"/>
  <c r="E7" s="1"/>
  <c r="E49" s="1"/>
  <c r="E48" s="1"/>
  <c r="C8"/>
  <c r="C7" s="1"/>
  <c r="B60"/>
  <c r="K60" s="1"/>
  <c r="K61"/>
  <c r="J98"/>
  <c r="J97" s="1"/>
  <c r="J124" s="1"/>
  <c r="J47"/>
  <c r="H98"/>
  <c r="H97" s="1"/>
  <c r="H47"/>
  <c r="F98"/>
  <c r="F97" s="1"/>
  <c r="F47"/>
  <c r="D98"/>
  <c r="D97" s="1"/>
  <c r="D109" s="1"/>
  <c r="K109" s="1"/>
  <c r="D47"/>
  <c r="K8"/>
  <c r="K7" s="1"/>
  <c r="B7"/>
  <c r="B49" s="1"/>
  <c r="I47"/>
  <c r="I98"/>
  <c r="I97" s="1"/>
  <c r="G47"/>
  <c r="G98"/>
  <c r="G97" s="1"/>
  <c r="E47"/>
  <c r="E98"/>
  <c r="E97" s="1"/>
  <c r="E110" s="1"/>
  <c r="K110" s="1"/>
  <c r="C49"/>
  <c r="C50"/>
  <c r="K50" s="1"/>
  <c r="K62"/>
  <c r="K49" l="1"/>
  <c r="B48"/>
  <c r="C48"/>
  <c r="C47" l="1"/>
  <c r="C98"/>
  <c r="C97" s="1"/>
  <c r="C108" s="1"/>
  <c r="K108" s="1"/>
  <c r="K105" s="1"/>
  <c r="K48"/>
  <c r="B98"/>
  <c r="B47"/>
  <c r="K47" s="1"/>
  <c r="B97" l="1"/>
  <c r="K97" s="1"/>
  <c r="K98"/>
</calcChain>
</file>

<file path=xl/sharedStrings.xml><?xml version="1.0" encoding="utf-8"?>
<sst xmlns="http://schemas.openxmlformats.org/spreadsheetml/2006/main" count="127" uniqueCount="127">
  <si>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</si>
  <si>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</si>
  <si>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</si>
  <si>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</si>
  <si>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</si>
  <si>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</si>
  <si>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</si>
  <si>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</si>
  <si>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</si>
  <si>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</si>
  <si>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</si>
  <si>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</si>
  <si>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</si>
  <si>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</si>
  <si>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</si>
  <si>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</si>
  <si>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</si>
  <si>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</si>
  <si>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</si>
  <si>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</si>
  <si>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</si>
  <si>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</si>
  <si>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</si>
  <si>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</si>
  <si>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</si>
  <si>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</si>
  <si>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</si>
  <si>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</si>
  <si>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</si>
  <si>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</si>
  <si>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</si>
  <si>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</si>
  <si>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</si>
  <si>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</si>
  <si>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</si>
  <si>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</si>
  <si>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</si>
  <si>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</si>
  <si>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</si>
  <si>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</si>
  <si>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</si>
  <si>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</si>
  <si>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</si>
  <si>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</si>
  <si>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</si>
  <si>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</si>
  <si>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</si>
  <si>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</si>
  <si>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</si>
  <si>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</si>
  <si>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</si>
  <si>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</si>
  <si>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</si>
  <si>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</si>
  <si>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</si>
  <si>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</si>
  <si>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</si>
  <si>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</si>
  <si>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</si>
  <si>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</si>
  <si>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</si>
  <si>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</si>
  <si>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</si>
  <si>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</si>
  <si>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</si>
  <si>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</si>
  <si>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</si>
  <si>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</si>
  <si>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</si>
  <si>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</si>
  <si>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</si>
  <si>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</si>
  <si>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</si>
  <si>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</si>
  <si>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</si>
  <si>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</si>
  <si>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</si>
  <si>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</si>
  <si>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</si>
  <si>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</si>
  <si>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</si>
  <si>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</si>
  <si>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</si>
  <si>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</si>
  <si>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</si>
  <si>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</si>
  <si>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</si>
  <si>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</si>
  <si>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</si>
  <si>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</si>
  <si>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</si>
  <si>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</si>
  <si>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</si>
  <si>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</si>
  <si>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</si>
  <si>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</si>
  <si>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</si>
  <si>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</si>
  <si>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</si>
  <si>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</si>
  <si>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</si>
  <si>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</si>
  <si>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</si>
  <si>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</si>
  <si>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</si>
  <si>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</si>
  <si>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</si>
  <si>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</si>
  <si>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</si>
  <si>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</si>
  <si>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</si>
  <si>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</si>
  <si>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</si>
  <si>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</si>
  <si>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</si>
  <si>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</si>
  <si>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</si>
  <si>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</si>
  <si>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</si>
  <si>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</si>
  <si>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</si>
  <si>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</si>
  <si>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</si>
  <si>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</si>
  <si>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</si>
  <si>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</si>
  <si>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08/05/14 - VENCIMENTO 15/05/14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</si>
</sst>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4" fillId="0" borderId="4" xfId="2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2" t="s">
        <v>87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ht="21">
      <c r="A2" s="63" t="s">
        <v>126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4" t="s">
        <v>15</v>
      </c>
      <c r="B4" s="66" t="s">
        <v>118</v>
      </c>
      <c r="C4" s="67"/>
      <c r="D4" s="67"/>
      <c r="E4" s="67"/>
      <c r="F4" s="67"/>
      <c r="G4" s="67"/>
      <c r="H4" s="67"/>
      <c r="I4" s="67"/>
      <c r="J4" s="68"/>
      <c r="K4" s="65" t="s">
        <v>16</v>
      </c>
    </row>
    <row r="5" spans="1:13" ht="38.25">
      <c r="A5" s="64"/>
      <c r="B5" s="29" t="s">
        <v>7</v>
      </c>
      <c r="C5" s="29" t="s">
        <v>8</v>
      </c>
      <c r="D5" s="29" t="s">
        <v>9</v>
      </c>
      <c r="E5" s="29" t="s">
        <v>10</v>
      </c>
      <c r="F5" s="29" t="s">
        <v>11</v>
      </c>
      <c r="G5" s="29" t="s">
        <v>12</v>
      </c>
      <c r="H5" s="29" t="s">
        <v>13</v>
      </c>
      <c r="I5" s="69" t="s">
        <v>117</v>
      </c>
      <c r="J5" s="69" t="s">
        <v>116</v>
      </c>
      <c r="K5" s="64"/>
    </row>
    <row r="6" spans="1:13" ht="18.75" customHeight="1">
      <c r="A6" s="64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0"/>
      <c r="J6" s="70"/>
      <c r="K6" s="64"/>
    </row>
    <row r="7" spans="1:13" ht="17.25" customHeight="1">
      <c r="A7" s="8" t="s">
        <v>30</v>
      </c>
      <c r="B7" s="9">
        <f t="shared" ref="B7:K7" si="0">+B8+B20+B24+B27</f>
        <v>623364</v>
      </c>
      <c r="C7" s="9">
        <f t="shared" si="0"/>
        <v>835040</v>
      </c>
      <c r="D7" s="9">
        <f t="shared" si="0"/>
        <v>841625</v>
      </c>
      <c r="E7" s="9">
        <f t="shared" si="0"/>
        <v>571429</v>
      </c>
      <c r="F7" s="9">
        <f t="shared" si="0"/>
        <v>805034</v>
      </c>
      <c r="G7" s="9">
        <f t="shared" si="0"/>
        <v>1263697</v>
      </c>
      <c r="H7" s="9">
        <f t="shared" si="0"/>
        <v>596897</v>
      </c>
      <c r="I7" s="9">
        <f t="shared" si="0"/>
        <v>127231</v>
      </c>
      <c r="J7" s="9">
        <f t="shared" si="0"/>
        <v>318287</v>
      </c>
      <c r="K7" s="9">
        <f t="shared" si="0"/>
        <v>5982604</v>
      </c>
      <c r="L7" s="53"/>
    </row>
    <row r="8" spans="1:13" ht="17.25" customHeight="1">
      <c r="A8" s="10" t="s">
        <v>125</v>
      </c>
      <c r="B8" s="11">
        <f>B9+B12+B16</f>
        <v>374387</v>
      </c>
      <c r="C8" s="11">
        <f t="shared" ref="C8:J8" si="1">C9+C12+C16</f>
        <v>511184</v>
      </c>
      <c r="D8" s="11">
        <f t="shared" si="1"/>
        <v>480069</v>
      </c>
      <c r="E8" s="11">
        <f t="shared" si="1"/>
        <v>341931</v>
      </c>
      <c r="F8" s="11">
        <f t="shared" si="1"/>
        <v>454600</v>
      </c>
      <c r="G8" s="11">
        <f t="shared" si="1"/>
        <v>693899</v>
      </c>
      <c r="H8" s="11">
        <f t="shared" si="1"/>
        <v>371609</v>
      </c>
      <c r="I8" s="11">
        <f t="shared" si="1"/>
        <v>69622</v>
      </c>
      <c r="J8" s="11">
        <f t="shared" si="1"/>
        <v>178661</v>
      </c>
      <c r="K8" s="11">
        <f>SUM(B8:J8)</f>
        <v>3475962</v>
      </c>
    </row>
    <row r="9" spans="1:13" ht="17.25" customHeight="1">
      <c r="A9" s="15" t="s">
        <v>17</v>
      </c>
      <c r="B9" s="13">
        <f>+B10+B11</f>
        <v>54303</v>
      </c>
      <c r="C9" s="13">
        <f t="shared" ref="C9:J9" si="2">+C10+C11</f>
        <v>75720</v>
      </c>
      <c r="D9" s="13">
        <f t="shared" si="2"/>
        <v>66172</v>
      </c>
      <c r="E9" s="13">
        <f t="shared" si="2"/>
        <v>47009</v>
      </c>
      <c r="F9" s="13">
        <f t="shared" si="2"/>
        <v>56414</v>
      </c>
      <c r="G9" s="13">
        <f t="shared" si="2"/>
        <v>69494</v>
      </c>
      <c r="H9" s="13">
        <f t="shared" si="2"/>
        <v>64413</v>
      </c>
      <c r="I9" s="13">
        <f t="shared" si="2"/>
        <v>11813</v>
      </c>
      <c r="J9" s="13">
        <f t="shared" si="2"/>
        <v>22340</v>
      </c>
      <c r="K9" s="11">
        <f>SUM(B9:J9)</f>
        <v>467678</v>
      </c>
    </row>
    <row r="10" spans="1:13" ht="17.25" customHeight="1">
      <c r="A10" s="30" t="s">
        <v>18</v>
      </c>
      <c r="B10" s="13">
        <v>54303</v>
      </c>
      <c r="C10" s="13">
        <v>75720</v>
      </c>
      <c r="D10" s="13">
        <v>66172</v>
      </c>
      <c r="E10" s="13">
        <v>47009</v>
      </c>
      <c r="F10" s="13">
        <v>56414</v>
      </c>
      <c r="G10" s="13">
        <v>69494</v>
      </c>
      <c r="H10" s="13">
        <v>64413</v>
      </c>
      <c r="I10" s="13">
        <v>11813</v>
      </c>
      <c r="J10" s="13">
        <v>22340</v>
      </c>
      <c r="K10" s="11">
        <f>SUM(B10:J10)</f>
        <v>467678</v>
      </c>
    </row>
    <row r="11" spans="1:13" ht="17.25" customHeight="1">
      <c r="A11" s="30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311691</v>
      </c>
      <c r="C12" s="17">
        <f t="shared" si="3"/>
        <v>423542</v>
      </c>
      <c r="D12" s="17">
        <f t="shared" si="3"/>
        <v>403652</v>
      </c>
      <c r="E12" s="17">
        <f t="shared" si="3"/>
        <v>287792</v>
      </c>
      <c r="F12" s="17">
        <f t="shared" si="3"/>
        <v>388135</v>
      </c>
      <c r="G12" s="17">
        <f t="shared" si="3"/>
        <v>609204</v>
      </c>
      <c r="H12" s="17">
        <f t="shared" si="3"/>
        <v>299380</v>
      </c>
      <c r="I12" s="17">
        <f t="shared" si="3"/>
        <v>55895</v>
      </c>
      <c r="J12" s="17">
        <f t="shared" si="3"/>
        <v>152482</v>
      </c>
      <c r="K12" s="11">
        <f t="shared" ref="K12:K27" si="4">SUM(B12:J12)</f>
        <v>2931773</v>
      </c>
    </row>
    <row r="13" spans="1:13" ht="17.25" customHeight="1">
      <c r="A13" s="14" t="s">
        <v>20</v>
      </c>
      <c r="B13" s="13">
        <v>135447</v>
      </c>
      <c r="C13" s="13">
        <v>195145</v>
      </c>
      <c r="D13" s="13">
        <v>192815</v>
      </c>
      <c r="E13" s="13">
        <v>135099</v>
      </c>
      <c r="F13" s="13">
        <v>180266</v>
      </c>
      <c r="G13" s="13">
        <v>274619</v>
      </c>
      <c r="H13" s="13">
        <v>129422</v>
      </c>
      <c r="I13" s="13">
        <v>28323</v>
      </c>
      <c r="J13" s="13">
        <v>73026</v>
      </c>
      <c r="K13" s="11">
        <f t="shared" si="4"/>
        <v>1344162</v>
      </c>
      <c r="L13" s="53"/>
      <c r="M13" s="54"/>
    </row>
    <row r="14" spans="1:13" ht="17.25" customHeight="1">
      <c r="A14" s="14" t="s">
        <v>21</v>
      </c>
      <c r="B14" s="13">
        <v>140714</v>
      </c>
      <c r="C14" s="13">
        <v>175507</v>
      </c>
      <c r="D14" s="13">
        <v>163032</v>
      </c>
      <c r="E14" s="13">
        <v>121497</v>
      </c>
      <c r="F14" s="13">
        <v>166490</v>
      </c>
      <c r="G14" s="13">
        <v>280010</v>
      </c>
      <c r="H14" s="13">
        <v>133862</v>
      </c>
      <c r="I14" s="13">
        <v>20331</v>
      </c>
      <c r="J14" s="13">
        <v>61589</v>
      </c>
      <c r="K14" s="11">
        <f t="shared" si="4"/>
        <v>1263032</v>
      </c>
      <c r="L14" s="53"/>
    </row>
    <row r="15" spans="1:13" ht="17.25" customHeight="1">
      <c r="A15" s="14" t="s">
        <v>22</v>
      </c>
      <c r="B15" s="13">
        <v>35530</v>
      </c>
      <c r="C15" s="13">
        <v>52890</v>
      </c>
      <c r="D15" s="13">
        <v>47805</v>
      </c>
      <c r="E15" s="13">
        <v>31196</v>
      </c>
      <c r="F15" s="13">
        <v>41379</v>
      </c>
      <c r="G15" s="13">
        <v>54575</v>
      </c>
      <c r="H15" s="13">
        <v>36096</v>
      </c>
      <c r="I15" s="13">
        <v>7241</v>
      </c>
      <c r="J15" s="13">
        <v>17867</v>
      </c>
      <c r="K15" s="11">
        <f t="shared" si="4"/>
        <v>324579</v>
      </c>
    </row>
    <row r="16" spans="1:13" ht="17.25" customHeight="1">
      <c r="A16" s="15" t="s">
        <v>121</v>
      </c>
      <c r="B16" s="13">
        <f>B17+B18+B19</f>
        <v>8393</v>
      </c>
      <c r="C16" s="13">
        <f t="shared" ref="C16:J16" si="5">C17+C18+C19</f>
        <v>11922</v>
      </c>
      <c r="D16" s="13">
        <f t="shared" si="5"/>
        <v>10245</v>
      </c>
      <c r="E16" s="13">
        <f t="shared" si="5"/>
        <v>7130</v>
      </c>
      <c r="F16" s="13">
        <f t="shared" si="5"/>
        <v>10051</v>
      </c>
      <c r="G16" s="13">
        <f t="shared" si="5"/>
        <v>15201</v>
      </c>
      <c r="H16" s="13">
        <f t="shared" si="5"/>
        <v>7816</v>
      </c>
      <c r="I16" s="13">
        <f t="shared" si="5"/>
        <v>1914</v>
      </c>
      <c r="J16" s="13">
        <f t="shared" si="5"/>
        <v>3839</v>
      </c>
      <c r="K16" s="11">
        <f t="shared" si="4"/>
        <v>76511</v>
      </c>
    </row>
    <row r="17" spans="1:12" ht="17.25" customHeight="1">
      <c r="A17" s="14" t="s">
        <v>122</v>
      </c>
      <c r="B17" s="13">
        <v>3244</v>
      </c>
      <c r="C17" s="13">
        <v>4769</v>
      </c>
      <c r="D17" s="13">
        <v>4042</v>
      </c>
      <c r="E17" s="13">
        <v>3093</v>
      </c>
      <c r="F17" s="13">
        <v>4373</v>
      </c>
      <c r="G17" s="13">
        <v>6789</v>
      </c>
      <c r="H17" s="13">
        <v>3462</v>
      </c>
      <c r="I17" s="13">
        <v>837</v>
      </c>
      <c r="J17" s="13">
        <v>1580</v>
      </c>
      <c r="K17" s="11">
        <f t="shared" si="4"/>
        <v>32189</v>
      </c>
    </row>
    <row r="18" spans="1:12" ht="17.25" customHeight="1">
      <c r="A18" s="14" t="s">
        <v>123</v>
      </c>
      <c r="B18" s="13">
        <v>214</v>
      </c>
      <c r="C18" s="13">
        <v>259</v>
      </c>
      <c r="D18" s="13">
        <v>276</v>
      </c>
      <c r="E18" s="13">
        <v>220</v>
      </c>
      <c r="F18" s="13">
        <v>314</v>
      </c>
      <c r="G18" s="13">
        <v>529</v>
      </c>
      <c r="H18" s="13">
        <v>244</v>
      </c>
      <c r="I18" s="13">
        <v>49</v>
      </c>
      <c r="J18" s="13">
        <v>87</v>
      </c>
      <c r="K18" s="11">
        <f t="shared" si="4"/>
        <v>2192</v>
      </c>
    </row>
    <row r="19" spans="1:12" ht="17.25" customHeight="1">
      <c r="A19" s="14" t="s">
        <v>124</v>
      </c>
      <c r="B19" s="13">
        <v>4935</v>
      </c>
      <c r="C19" s="13">
        <v>6894</v>
      </c>
      <c r="D19" s="13">
        <v>5927</v>
      </c>
      <c r="E19" s="13">
        <v>3817</v>
      </c>
      <c r="F19" s="13">
        <v>5364</v>
      </c>
      <c r="G19" s="13">
        <v>7883</v>
      </c>
      <c r="H19" s="13">
        <v>4110</v>
      </c>
      <c r="I19" s="13">
        <v>1028</v>
      </c>
      <c r="J19" s="13">
        <v>2172</v>
      </c>
      <c r="K19" s="11">
        <f t="shared" si="4"/>
        <v>42130</v>
      </c>
    </row>
    <row r="20" spans="1:12" ht="17.25" customHeight="1">
      <c r="A20" s="16" t="s">
        <v>23</v>
      </c>
      <c r="B20" s="11">
        <f>+B21+B22+B23</f>
        <v>201197</v>
      </c>
      <c r="C20" s="11">
        <f t="shared" ref="C20:J20" si="6">+C21+C22+C23</f>
        <v>248637</v>
      </c>
      <c r="D20" s="11">
        <f t="shared" si="6"/>
        <v>270505</v>
      </c>
      <c r="E20" s="11">
        <f t="shared" si="6"/>
        <v>175181</v>
      </c>
      <c r="F20" s="11">
        <f t="shared" si="6"/>
        <v>283155</v>
      </c>
      <c r="G20" s="11">
        <f t="shared" si="6"/>
        <v>494279</v>
      </c>
      <c r="H20" s="11">
        <f t="shared" si="6"/>
        <v>178941</v>
      </c>
      <c r="I20" s="11">
        <f t="shared" si="6"/>
        <v>41757</v>
      </c>
      <c r="J20" s="11">
        <f t="shared" si="6"/>
        <v>99676</v>
      </c>
      <c r="K20" s="11">
        <f t="shared" si="4"/>
        <v>1993328</v>
      </c>
    </row>
    <row r="21" spans="1:12" ht="17.25" customHeight="1">
      <c r="A21" s="12" t="s">
        <v>24</v>
      </c>
      <c r="B21" s="13">
        <v>100429</v>
      </c>
      <c r="C21" s="13">
        <v>135296</v>
      </c>
      <c r="D21" s="13">
        <v>149443</v>
      </c>
      <c r="E21" s="13">
        <v>95226</v>
      </c>
      <c r="F21" s="13">
        <v>151176</v>
      </c>
      <c r="G21" s="13">
        <v>250707</v>
      </c>
      <c r="H21" s="13">
        <v>95803</v>
      </c>
      <c r="I21" s="13">
        <v>23885</v>
      </c>
      <c r="J21" s="13">
        <v>54121</v>
      </c>
      <c r="K21" s="11">
        <f t="shared" si="4"/>
        <v>1056086</v>
      </c>
      <c r="L21" s="53"/>
    </row>
    <row r="22" spans="1:12" ht="17.25" customHeight="1">
      <c r="A22" s="12" t="s">
        <v>25</v>
      </c>
      <c r="B22" s="13">
        <v>82245</v>
      </c>
      <c r="C22" s="13">
        <v>89771</v>
      </c>
      <c r="D22" s="13">
        <v>95765</v>
      </c>
      <c r="E22" s="13">
        <v>65836</v>
      </c>
      <c r="F22" s="13">
        <v>108515</v>
      </c>
      <c r="G22" s="13">
        <v>207280</v>
      </c>
      <c r="H22" s="13">
        <v>67120</v>
      </c>
      <c r="I22" s="13">
        <v>13859</v>
      </c>
      <c r="J22" s="13">
        <v>35944</v>
      </c>
      <c r="K22" s="11">
        <f t="shared" si="4"/>
        <v>766335</v>
      </c>
      <c r="L22" s="53"/>
    </row>
    <row r="23" spans="1:12" ht="17.25" customHeight="1">
      <c r="A23" s="12" t="s">
        <v>26</v>
      </c>
      <c r="B23" s="13">
        <v>18523</v>
      </c>
      <c r="C23" s="13">
        <v>23570</v>
      </c>
      <c r="D23" s="13">
        <v>25297</v>
      </c>
      <c r="E23" s="13">
        <v>14119</v>
      </c>
      <c r="F23" s="13">
        <v>23464</v>
      </c>
      <c r="G23" s="13">
        <v>36292</v>
      </c>
      <c r="H23" s="13">
        <v>16018</v>
      </c>
      <c r="I23" s="13">
        <v>4013</v>
      </c>
      <c r="J23" s="13">
        <v>9611</v>
      </c>
      <c r="K23" s="11">
        <f t="shared" si="4"/>
        <v>170907</v>
      </c>
    </row>
    <row r="24" spans="1:12" ht="17.25" customHeight="1">
      <c r="A24" s="16" t="s">
        <v>27</v>
      </c>
      <c r="B24" s="13">
        <v>47780</v>
      </c>
      <c r="C24" s="13">
        <v>75219</v>
      </c>
      <c r="D24" s="13">
        <v>91051</v>
      </c>
      <c r="E24" s="13">
        <v>54317</v>
      </c>
      <c r="F24" s="13">
        <v>67279</v>
      </c>
      <c r="G24" s="13">
        <v>75519</v>
      </c>
      <c r="H24" s="13">
        <v>37149</v>
      </c>
      <c r="I24" s="13">
        <v>15852</v>
      </c>
      <c r="J24" s="13">
        <v>39950</v>
      </c>
      <c r="K24" s="11">
        <f t="shared" si="4"/>
        <v>504116</v>
      </c>
    </row>
    <row r="25" spans="1:12" ht="17.25" customHeight="1">
      <c r="A25" s="12" t="s">
        <v>28</v>
      </c>
      <c r="B25" s="13">
        <v>30579</v>
      </c>
      <c r="C25" s="13">
        <v>48140</v>
      </c>
      <c r="D25" s="13">
        <v>58273</v>
      </c>
      <c r="E25" s="13">
        <v>34763</v>
      </c>
      <c r="F25" s="13">
        <v>43059</v>
      </c>
      <c r="G25" s="13">
        <v>48332</v>
      </c>
      <c r="H25" s="13">
        <v>23775</v>
      </c>
      <c r="I25" s="13">
        <v>10145</v>
      </c>
      <c r="J25" s="13">
        <v>25568</v>
      </c>
      <c r="K25" s="11">
        <f t="shared" si="4"/>
        <v>322634</v>
      </c>
      <c r="L25" s="53"/>
    </row>
    <row r="26" spans="1:12" ht="17.25" customHeight="1">
      <c r="A26" s="12" t="s">
        <v>29</v>
      </c>
      <c r="B26" s="13">
        <v>17201</v>
      </c>
      <c r="C26" s="13">
        <v>27079</v>
      </c>
      <c r="D26" s="13">
        <v>32778</v>
      </c>
      <c r="E26" s="13">
        <v>19554</v>
      </c>
      <c r="F26" s="13">
        <v>24220</v>
      </c>
      <c r="G26" s="13">
        <v>27187</v>
      </c>
      <c r="H26" s="13">
        <v>13374</v>
      </c>
      <c r="I26" s="13">
        <v>5707</v>
      </c>
      <c r="J26" s="13">
        <v>14382</v>
      </c>
      <c r="K26" s="11">
        <f t="shared" si="4"/>
        <v>181482</v>
      </c>
      <c r="L26" s="53"/>
    </row>
    <row r="27" spans="1:12" ht="34.5" customHeight="1">
      <c r="A27" s="31" t="s">
        <v>32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11">
        <v>9198</v>
      </c>
      <c r="I27" s="11">
        <v>0</v>
      </c>
      <c r="J27" s="11">
        <v>0</v>
      </c>
      <c r="K27" s="11">
        <f t="shared" si="4"/>
        <v>9198</v>
      </c>
    </row>
    <row r="28" spans="1:12" ht="15.75" customHeight="1">
      <c r="A28" s="34"/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19">
        <v>0</v>
      </c>
    </row>
    <row r="29" spans="1:12" ht="17.25" customHeight="1">
      <c r="A29" s="2" t="s">
        <v>33</v>
      </c>
      <c r="B29" s="33">
        <f>SUM(B30:B33)</f>
        <v>2.2709000000000001</v>
      </c>
      <c r="C29" s="33">
        <f t="shared" ref="C29:J29" si="7">SUM(C30:C33)</f>
        <v>2.5901443</v>
      </c>
      <c r="D29" s="33">
        <f t="shared" si="7"/>
        <v>2.9426000000000001</v>
      </c>
      <c r="E29" s="33">
        <f t="shared" si="7"/>
        <v>2.48</v>
      </c>
      <c r="F29" s="33">
        <f t="shared" si="7"/>
        <v>2.4076</v>
      </c>
      <c r="G29" s="33">
        <f t="shared" si="7"/>
        <v>2.0710999999999999</v>
      </c>
      <c r="H29" s="33">
        <f t="shared" si="7"/>
        <v>2.3748</v>
      </c>
      <c r="I29" s="33">
        <f t="shared" si="7"/>
        <v>4.2154999999999996</v>
      </c>
      <c r="J29" s="33">
        <f t="shared" si="7"/>
        <v>2.4994999999999998</v>
      </c>
      <c r="K29" s="19">
        <v>0</v>
      </c>
    </row>
    <row r="30" spans="1:12" ht="17.25" customHeight="1">
      <c r="A30" s="16" t="s">
        <v>34</v>
      </c>
      <c r="B30" s="33">
        <v>2.2709000000000001</v>
      </c>
      <c r="C30" s="33">
        <v>2.5844</v>
      </c>
      <c r="D30" s="33">
        <v>2.9426000000000001</v>
      </c>
      <c r="E30" s="33">
        <v>2.48</v>
      </c>
      <c r="F30" s="33">
        <v>2.4076</v>
      </c>
      <c r="G30" s="33">
        <v>2.0710999999999999</v>
      </c>
      <c r="H30" s="33">
        <v>2.3748</v>
      </c>
      <c r="I30" s="33">
        <v>4.2154999999999996</v>
      </c>
      <c r="J30" s="33">
        <v>2.4994999999999998</v>
      </c>
      <c r="K30" s="19">
        <v>0</v>
      </c>
    </row>
    <row r="31" spans="1:12" ht="17.25" customHeight="1">
      <c r="A31" s="31" t="s">
        <v>35</v>
      </c>
      <c r="B31" s="32">
        <v>0</v>
      </c>
      <c r="C31" s="47">
        <v>5.7442999999999999E-3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9">
        <v>0</v>
      </c>
    </row>
    <row r="32" spans="1:12" ht="17.25" customHeight="1">
      <c r="A32" s="31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19">
        <v>0</v>
      </c>
    </row>
    <row r="33" spans="1:11" ht="17.25" customHeight="1">
      <c r="A33" s="31" t="s">
        <v>37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9">
        <v>0</v>
      </c>
    </row>
    <row r="34" spans="1:11" ht="13.5" customHeight="1">
      <c r="A34" s="34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7.25" customHeight="1">
      <c r="A35" s="2" t="s">
        <v>85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3">
        <v>4298.17</v>
      </c>
      <c r="I35" s="19">
        <v>0</v>
      </c>
      <c r="J35" s="19">
        <v>0</v>
      </c>
      <c r="K35" s="23">
        <f>SUM(B35:J35)</f>
        <v>4298.17</v>
      </c>
    </row>
    <row r="36" spans="1:11" ht="17.25" customHeight="1">
      <c r="A36" s="16" t="s">
        <v>38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3">
        <v>45021.66</v>
      </c>
      <c r="I36" s="19">
        <v>0</v>
      </c>
      <c r="J36" s="19">
        <v>0</v>
      </c>
      <c r="K36" s="23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/>
    </row>
    <row r="39" spans="1:11" ht="17.25" customHeight="1">
      <c r="A39" s="2" t="s">
        <v>40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f t="shared" ref="K39:K44" si="8">SUM(B39:J39)</f>
        <v>0</v>
      </c>
    </row>
    <row r="40" spans="1:11" ht="17.25" customHeight="1">
      <c r="A40" s="16" t="s">
        <v>41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f t="shared" si="8"/>
        <v>0</v>
      </c>
    </row>
    <row r="41" spans="1:11" ht="17.25" customHeight="1">
      <c r="A41" s="12" t="s">
        <v>42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8"/>
        <v>0</v>
      </c>
    </row>
    <row r="42" spans="1:11" ht="17.25" customHeight="1">
      <c r="A42" s="12" t="s">
        <v>43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8"/>
        <v>0</v>
      </c>
    </row>
    <row r="43" spans="1:11" ht="17.25" customHeight="1">
      <c r="A43" s="16" t="s">
        <v>44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f t="shared" si="8"/>
        <v>0</v>
      </c>
    </row>
    <row r="44" spans="1:11" ht="17.25" customHeight="1">
      <c r="A44" s="12" t="s">
        <v>45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8"/>
        <v>0</v>
      </c>
    </row>
    <row r="45" spans="1:11" ht="17.25" customHeight="1">
      <c r="A45" s="12" t="s">
        <v>46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f>SUM(B45:J45)</f>
        <v>0</v>
      </c>
    </row>
    <row r="46" spans="1:11" ht="17.25" customHeight="1">
      <c r="A46" s="2"/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0"/>
    </row>
    <row r="47" spans="1:11" ht="17.25" customHeight="1">
      <c r="A47" s="21" t="s">
        <v>47</v>
      </c>
      <c r="B47" s="22">
        <f>+B48+B56</f>
        <v>1431611.7</v>
      </c>
      <c r="C47" s="22">
        <f t="shared" ref="C47:H47" si="9">+C48+C56</f>
        <v>2184245.4</v>
      </c>
      <c r="D47" s="22">
        <f t="shared" si="9"/>
        <v>2498117.4899999998</v>
      </c>
      <c r="E47" s="22">
        <f t="shared" si="9"/>
        <v>1437269.28</v>
      </c>
      <c r="F47" s="22">
        <f t="shared" si="9"/>
        <v>1957771.79</v>
      </c>
      <c r="G47" s="22">
        <f t="shared" si="9"/>
        <v>2643901.81</v>
      </c>
      <c r="H47" s="22">
        <f t="shared" si="9"/>
        <v>1438313.5699999998</v>
      </c>
      <c r="I47" s="22">
        <f>+I48+I56</f>
        <v>536342.28</v>
      </c>
      <c r="J47" s="22">
        <f>+J48+J56</f>
        <v>807925.62</v>
      </c>
      <c r="K47" s="22">
        <f>SUM(B47:J47)</f>
        <v>14935498.939999999</v>
      </c>
    </row>
    <row r="48" spans="1:11" ht="17.25" customHeight="1">
      <c r="A48" s="16" t="s">
        <v>48</v>
      </c>
      <c r="B48" s="23">
        <f>SUM(B49:B55)</f>
        <v>1415597.31</v>
      </c>
      <c r="C48" s="23">
        <f t="shared" ref="C48:H48" si="10">SUM(C49:C55)</f>
        <v>2162874.1</v>
      </c>
      <c r="D48" s="23">
        <f t="shared" si="10"/>
        <v>2476565.73</v>
      </c>
      <c r="E48" s="23">
        <f t="shared" si="10"/>
        <v>1417143.92</v>
      </c>
      <c r="F48" s="23">
        <f t="shared" si="10"/>
        <v>1938199.86</v>
      </c>
      <c r="G48" s="23">
        <f t="shared" si="10"/>
        <v>2617242.86</v>
      </c>
      <c r="H48" s="23">
        <f t="shared" si="10"/>
        <v>1421809.17</v>
      </c>
      <c r="I48" s="23">
        <f>SUM(I49:I55)</f>
        <v>536342.28</v>
      </c>
      <c r="J48" s="23">
        <f>SUM(J49:J55)</f>
        <v>795558.36</v>
      </c>
      <c r="K48" s="23">
        <f t="shared" ref="K48:K56" si="11">SUM(B48:J48)</f>
        <v>14781333.589999998</v>
      </c>
    </row>
    <row r="49" spans="1:11" ht="17.25" customHeight="1">
      <c r="A49" s="35" t="s">
        <v>49</v>
      </c>
      <c r="B49" s="23">
        <f t="shared" ref="B49:H49" si="12">ROUND(B30*B7,2)</f>
        <v>1415597.31</v>
      </c>
      <c r="C49" s="23">
        <f t="shared" si="12"/>
        <v>2158077.38</v>
      </c>
      <c r="D49" s="23">
        <f t="shared" si="12"/>
        <v>2476565.73</v>
      </c>
      <c r="E49" s="23">
        <f t="shared" si="12"/>
        <v>1417143.92</v>
      </c>
      <c r="F49" s="23">
        <f t="shared" si="12"/>
        <v>1938199.86</v>
      </c>
      <c r="G49" s="23">
        <f t="shared" si="12"/>
        <v>2617242.86</v>
      </c>
      <c r="H49" s="23">
        <f t="shared" si="12"/>
        <v>1417511</v>
      </c>
      <c r="I49" s="23">
        <f>ROUND(I30*I7,2)</f>
        <v>536342.28</v>
      </c>
      <c r="J49" s="23">
        <f>ROUND(J30*J7,2)</f>
        <v>795558.36</v>
      </c>
      <c r="K49" s="23">
        <f t="shared" si="11"/>
        <v>14772238.699999997</v>
      </c>
    </row>
    <row r="50" spans="1:11" ht="17.25" customHeight="1">
      <c r="A50" s="35" t="s">
        <v>50</v>
      </c>
      <c r="B50" s="19">
        <v>0</v>
      </c>
      <c r="C50" s="23">
        <f>ROUND(C31*C7,2)</f>
        <v>4796.72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3">
        <f t="shared" si="11"/>
        <v>4796.72</v>
      </c>
    </row>
    <row r="51" spans="1:11" ht="17.25" customHeight="1">
      <c r="A51" s="35" t="s">
        <v>51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11"/>
        <v>0</v>
      </c>
    </row>
    <row r="52" spans="1:11" ht="17.25" customHeight="1">
      <c r="A52" s="35" t="s">
        <v>52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11"/>
        <v>0</v>
      </c>
    </row>
    <row r="53" spans="1:11" ht="17.25" customHeight="1">
      <c r="A53" s="12" t="s">
        <v>53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23">
        <f>+H35</f>
        <v>4298.17</v>
      </c>
      <c r="I53" s="32">
        <f>+I35</f>
        <v>0</v>
      </c>
      <c r="J53" s="32">
        <f>+J35</f>
        <v>0</v>
      </c>
      <c r="K53" s="23">
        <f t="shared" si="11"/>
        <v>4298.17</v>
      </c>
    </row>
    <row r="54" spans="1:11" ht="17.25" customHeight="1">
      <c r="A54" s="12" t="s">
        <v>54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f t="shared" si="11"/>
        <v>0</v>
      </c>
    </row>
    <row r="55" spans="1:11" ht="17.25" customHeight="1">
      <c r="A55" s="12" t="s">
        <v>55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f t="shared" si="11"/>
        <v>0</v>
      </c>
    </row>
    <row r="56" spans="1:11" ht="17.25" customHeight="1">
      <c r="A56" s="16" t="s">
        <v>56</v>
      </c>
      <c r="B56" s="37">
        <v>16014.39</v>
      </c>
      <c r="C56" s="37">
        <v>21371.3</v>
      </c>
      <c r="D56" s="37">
        <v>21551.759999999998</v>
      </c>
      <c r="E56" s="37">
        <v>20125.36</v>
      </c>
      <c r="F56" s="37">
        <v>19571.93</v>
      </c>
      <c r="G56" s="37">
        <v>26658.95</v>
      </c>
      <c r="H56" s="37">
        <v>16504.400000000001</v>
      </c>
      <c r="I56" s="19">
        <v>0</v>
      </c>
      <c r="J56" s="37">
        <v>12367.26</v>
      </c>
      <c r="K56" s="37">
        <f t="shared" si="11"/>
        <v>154165.35</v>
      </c>
    </row>
    <row r="57" spans="1:11" ht="17.25" customHeight="1">
      <c r="A57" s="16"/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f>SUM(B57:J57)</f>
        <v>0</v>
      </c>
    </row>
    <row r="58" spans="1:11" ht="17.25" customHeight="1">
      <c r="A58" s="50"/>
      <c r="B58" s="61">
        <v>0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f>SUM(B58:J58)</f>
        <v>0</v>
      </c>
    </row>
    <row r="59" spans="1:11" ht="17.25" customHeight="1">
      <c r="A59" s="16"/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/>
    </row>
    <row r="60" spans="1:11" ht="18.75" customHeight="1">
      <c r="A60" s="2" t="s">
        <v>57</v>
      </c>
      <c r="B60" s="36">
        <f t="shared" ref="B60:J60" si="13">+B61+B68+B94+B95</f>
        <v>-250399.7</v>
      </c>
      <c r="C60" s="36">
        <f t="shared" si="13"/>
        <v>-256253.78</v>
      </c>
      <c r="D60" s="36">
        <f t="shared" si="13"/>
        <v>-245918.26</v>
      </c>
      <c r="E60" s="36">
        <f t="shared" si="13"/>
        <v>-272473.02</v>
      </c>
      <c r="F60" s="36">
        <f t="shared" si="13"/>
        <v>-273395.74</v>
      </c>
      <c r="G60" s="36">
        <f t="shared" si="13"/>
        <v>-314698.60000000003</v>
      </c>
      <c r="H60" s="36">
        <f t="shared" si="13"/>
        <v>-207228.36</v>
      </c>
      <c r="I60" s="36">
        <f t="shared" si="13"/>
        <v>-78904.650000000009</v>
      </c>
      <c r="J60" s="36">
        <f t="shared" si="13"/>
        <v>-91620.56</v>
      </c>
      <c r="K60" s="36">
        <f>SUM(B60:J60)</f>
        <v>-1990892.67</v>
      </c>
    </row>
    <row r="61" spans="1:11" ht="18.75" customHeight="1">
      <c r="A61" s="16" t="s">
        <v>83</v>
      </c>
      <c r="B61" s="36">
        <f t="shared" ref="B61:J61" si="14">B62+B63+B64+B65+B66+B67</f>
        <v>-236222.85</v>
      </c>
      <c r="C61" s="36">
        <f t="shared" si="14"/>
        <v>-235478.15</v>
      </c>
      <c r="D61" s="36">
        <f t="shared" si="14"/>
        <v>-225370.84</v>
      </c>
      <c r="E61" s="36">
        <f t="shared" si="14"/>
        <v>-245987.64</v>
      </c>
      <c r="F61" s="36">
        <f t="shared" si="14"/>
        <v>-254266.45</v>
      </c>
      <c r="G61" s="36">
        <f t="shared" si="14"/>
        <v>-286104.21000000002</v>
      </c>
      <c r="H61" s="36">
        <f t="shared" si="14"/>
        <v>-193239</v>
      </c>
      <c r="I61" s="36">
        <f t="shared" si="14"/>
        <v>-35439</v>
      </c>
      <c r="J61" s="36">
        <f t="shared" si="14"/>
        <v>-67020</v>
      </c>
      <c r="K61" s="36">
        <f t="shared" ref="K61:K92" si="15">SUM(B61:J61)</f>
        <v>-1779128.14</v>
      </c>
    </row>
    <row r="62" spans="1:11" ht="18.75" customHeight="1">
      <c r="A62" s="12" t="s">
        <v>84</v>
      </c>
      <c r="B62" s="36">
        <f>-ROUND(B9*$D$3,2)</f>
        <v>-162909</v>
      </c>
      <c r="C62" s="36">
        <f t="shared" ref="C62:J62" si="16">-ROUND(C9*$D$3,2)</f>
        <v>-227160</v>
      </c>
      <c r="D62" s="36">
        <f t="shared" si="16"/>
        <v>-198516</v>
      </c>
      <c r="E62" s="36">
        <f t="shared" si="16"/>
        <v>-141027</v>
      </c>
      <c r="F62" s="36">
        <f t="shared" si="16"/>
        <v>-169242</v>
      </c>
      <c r="G62" s="36">
        <f t="shared" si="16"/>
        <v>-208482</v>
      </c>
      <c r="H62" s="36">
        <f t="shared" si="16"/>
        <v>-193239</v>
      </c>
      <c r="I62" s="36">
        <f t="shared" si="16"/>
        <v>-35439</v>
      </c>
      <c r="J62" s="36">
        <f t="shared" si="16"/>
        <v>-67020</v>
      </c>
      <c r="K62" s="36">
        <f t="shared" si="15"/>
        <v>-1403034</v>
      </c>
    </row>
    <row r="63" spans="1:11" ht="18.75" customHeight="1">
      <c r="A63" s="12" t="s">
        <v>58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f t="shared" si="15"/>
        <v>0</v>
      </c>
    </row>
    <row r="64" spans="1:11" ht="18.75" customHeight="1">
      <c r="A64" s="12" t="s">
        <v>59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</row>
    <row r="65" spans="1:11" ht="18.75" customHeight="1">
      <c r="A65" s="12" t="s">
        <v>60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18.75" customHeight="1">
      <c r="A66" s="12" t="s">
        <v>61</v>
      </c>
      <c r="B66" s="48">
        <v>-73313.850000000006</v>
      </c>
      <c r="C66" s="48">
        <v>-8318.15</v>
      </c>
      <c r="D66" s="48">
        <v>-26854.84</v>
      </c>
      <c r="E66" s="48">
        <v>-104960.64</v>
      </c>
      <c r="F66" s="48">
        <v>-85024.45</v>
      </c>
      <c r="G66" s="48">
        <v>-77622.210000000006</v>
      </c>
      <c r="H66" s="19">
        <v>0</v>
      </c>
      <c r="I66" s="19">
        <v>0</v>
      </c>
      <c r="J66" s="19">
        <v>0</v>
      </c>
      <c r="K66" s="36">
        <f t="shared" si="15"/>
        <v>-376094.14</v>
      </c>
    </row>
    <row r="67" spans="1:11" ht="18.75" customHeight="1">
      <c r="A67" s="12" t="s">
        <v>62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8.75" customHeight="1">
      <c r="A68" s="12" t="s">
        <v>88</v>
      </c>
      <c r="B68" s="36">
        <f t="shared" ref="B68:J68" si="17">SUM(B69:B92)</f>
        <v>-14176.85</v>
      </c>
      <c r="C68" s="36">
        <f t="shared" si="17"/>
        <v>-20775.63</v>
      </c>
      <c r="D68" s="36">
        <f t="shared" si="17"/>
        <v>-20547.419999999998</v>
      </c>
      <c r="E68" s="36">
        <f t="shared" si="17"/>
        <v>-26485.379999999997</v>
      </c>
      <c r="F68" s="36">
        <f t="shared" si="17"/>
        <v>-19129.29</v>
      </c>
      <c r="G68" s="36">
        <f t="shared" si="17"/>
        <v>-28594.39</v>
      </c>
      <c r="H68" s="36">
        <f t="shared" si="17"/>
        <v>-13989.36</v>
      </c>
      <c r="I68" s="36">
        <f t="shared" si="17"/>
        <v>-43465.650000000009</v>
      </c>
      <c r="J68" s="36">
        <f t="shared" si="17"/>
        <v>-24600.560000000001</v>
      </c>
      <c r="K68" s="36">
        <f t="shared" si="15"/>
        <v>-211764.53000000003</v>
      </c>
    </row>
    <row r="69" spans="1:11" ht="18.75" customHeight="1">
      <c r="A69" s="12" t="s">
        <v>63</v>
      </c>
      <c r="B69" s="19">
        <v>0</v>
      </c>
      <c r="C69" s="19">
        <v>0</v>
      </c>
      <c r="D69" s="19">
        <v>0</v>
      </c>
      <c r="E69" s="36">
        <v>-912.8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36">
        <f t="shared" si="15"/>
        <v>-912.8</v>
      </c>
    </row>
    <row r="70" spans="1:11" ht="18.75" customHeight="1">
      <c r="A70" s="12" t="s">
        <v>64</v>
      </c>
      <c r="B70" s="19">
        <v>0</v>
      </c>
      <c r="C70" s="36">
        <v>-195.4</v>
      </c>
      <c r="D70" s="36">
        <v>-24.35</v>
      </c>
      <c r="E70" s="19">
        <v>0</v>
      </c>
      <c r="F70" s="19">
        <v>0</v>
      </c>
      <c r="G70" s="36">
        <v>-24.35</v>
      </c>
      <c r="H70" s="19">
        <v>0</v>
      </c>
      <c r="I70" s="19">
        <v>0</v>
      </c>
      <c r="J70" s="19">
        <v>0</v>
      </c>
      <c r="K70" s="36">
        <f t="shared" si="15"/>
        <v>-244.1</v>
      </c>
    </row>
    <row r="71" spans="1:11" ht="18.75" customHeight="1">
      <c r="A71" s="12" t="s">
        <v>65</v>
      </c>
      <c r="B71" s="19">
        <v>0</v>
      </c>
      <c r="C71" s="19">
        <v>0</v>
      </c>
      <c r="D71" s="36">
        <v>-1067.75</v>
      </c>
      <c r="E71" s="19">
        <v>0</v>
      </c>
      <c r="F71" s="36">
        <v>-380.65</v>
      </c>
      <c r="G71" s="19">
        <v>0</v>
      </c>
      <c r="H71" s="19">
        <v>0</v>
      </c>
      <c r="I71" s="48">
        <v>-1789.83</v>
      </c>
      <c r="J71" s="19">
        <v>0</v>
      </c>
      <c r="K71" s="36">
        <f t="shared" si="15"/>
        <v>-3238.23</v>
      </c>
    </row>
    <row r="72" spans="1:11" ht="18.75" customHeight="1">
      <c r="A72" s="12" t="s">
        <v>66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48">
        <v>-30000</v>
      </c>
      <c r="J72" s="19">
        <v>0</v>
      </c>
      <c r="K72" s="49">
        <f t="shared" si="15"/>
        <v>-30000</v>
      </c>
    </row>
    <row r="73" spans="1:11" ht="18.75" customHeight="1">
      <c r="A73" s="35" t="s">
        <v>67</v>
      </c>
      <c r="B73" s="36">
        <v>-14176.85</v>
      </c>
      <c r="C73" s="36">
        <v>-20580.23</v>
      </c>
      <c r="D73" s="36">
        <v>-19455.32</v>
      </c>
      <c r="E73" s="36">
        <v>-13643.24</v>
      </c>
      <c r="F73" s="36">
        <v>-18748.64</v>
      </c>
      <c r="G73" s="36">
        <v>-28570.04</v>
      </c>
      <c r="H73" s="36">
        <v>-13989.36</v>
      </c>
      <c r="I73" s="36">
        <v>-4917.91</v>
      </c>
      <c r="J73" s="36">
        <v>-10138.69</v>
      </c>
      <c r="K73" s="49">
        <f t="shared" si="15"/>
        <v>-144220.28</v>
      </c>
    </row>
    <row r="74" spans="1:11" ht="18.75" customHeight="1">
      <c r="A74" s="12" t="s">
        <v>68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32">
        <f t="shared" si="15"/>
        <v>0</v>
      </c>
    </row>
    <row r="75" spans="1:11" ht="18.75" customHeight="1">
      <c r="A75" s="12" t="s">
        <v>69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</row>
    <row r="76" spans="1:11" ht="18.75" customHeight="1">
      <c r="A76" s="12" t="s">
        <v>70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32">
        <f t="shared" si="15"/>
        <v>0</v>
      </c>
    </row>
    <row r="77" spans="1:11" ht="18.75" customHeight="1">
      <c r="A77" s="12" t="s">
        <v>71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32">
        <f t="shared" si="15"/>
        <v>0</v>
      </c>
    </row>
    <row r="78" spans="1:11" ht="18.75" customHeight="1">
      <c r="A78" s="12" t="s">
        <v>72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32">
        <f t="shared" si="15"/>
        <v>0</v>
      </c>
    </row>
    <row r="79" spans="1:11" ht="18.75" customHeight="1">
      <c r="A79" s="12" t="s">
        <v>73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32">
        <f t="shared" si="15"/>
        <v>0</v>
      </c>
    </row>
    <row r="80" spans="1:11" ht="18.75" customHeight="1">
      <c r="A80" s="12" t="s">
        <v>74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32">
        <f t="shared" si="15"/>
        <v>0</v>
      </c>
    </row>
    <row r="81" spans="1:12" ht="18.75" customHeight="1">
      <c r="A81" s="12" t="s">
        <v>75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32">
        <f t="shared" si="15"/>
        <v>0</v>
      </c>
    </row>
    <row r="82" spans="1:12" ht="18.75" customHeight="1">
      <c r="A82" s="12" t="s">
        <v>76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32">
        <f t="shared" si="15"/>
        <v>0</v>
      </c>
    </row>
    <row r="83" spans="1:12" ht="18.75" customHeight="1">
      <c r="A83" s="12" t="s">
        <v>77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32">
        <f>SUM(B83:J83)</f>
        <v>0</v>
      </c>
    </row>
    <row r="84" spans="1:12" ht="18.75" customHeight="1">
      <c r="A84" s="12" t="s">
        <v>86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32">
        <f t="shared" si="15"/>
        <v>0</v>
      </c>
    </row>
    <row r="85" spans="1:12" ht="18.75" customHeight="1">
      <c r="A85" s="12" t="s">
        <v>89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32">
        <f t="shared" si="15"/>
        <v>0</v>
      </c>
    </row>
    <row r="86" spans="1:12" ht="18.75" customHeight="1">
      <c r="A86" s="12" t="s">
        <v>90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32">
        <f t="shared" si="15"/>
        <v>0</v>
      </c>
    </row>
    <row r="87" spans="1:12" ht="18.75" customHeight="1">
      <c r="A87" s="12" t="s">
        <v>97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32">
        <f t="shared" si="15"/>
        <v>0</v>
      </c>
    </row>
    <row r="88" spans="1:12" ht="18.75" customHeight="1">
      <c r="A88" s="12" t="s">
        <v>98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32">
        <f t="shared" si="15"/>
        <v>0</v>
      </c>
    </row>
    <row r="89" spans="1:12" ht="18.75" customHeight="1">
      <c r="A89" s="12" t="s">
        <v>99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32">
        <f t="shared" si="15"/>
        <v>0</v>
      </c>
    </row>
    <row r="90" spans="1:12" ht="18.75" customHeight="1">
      <c r="A90" s="12" t="s">
        <v>100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57">
        <f t="shared" si="15"/>
        <v>0</v>
      </c>
      <c r="L90" s="59"/>
    </row>
    <row r="91" spans="1:12" ht="18.75" customHeight="1">
      <c r="A91" s="12" t="s">
        <v>101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58">
        <v>0</v>
      </c>
      <c r="L91" s="58"/>
    </row>
    <row r="92" spans="1:12" ht="18.75" customHeight="1">
      <c r="A92" s="12" t="s">
        <v>119</v>
      </c>
      <c r="B92" s="19">
        <v>0</v>
      </c>
      <c r="C92" s="19">
        <v>0</v>
      </c>
      <c r="D92" s="19">
        <v>0</v>
      </c>
      <c r="E92" s="49">
        <v>-11929.34</v>
      </c>
      <c r="F92" s="19">
        <v>0</v>
      </c>
      <c r="G92" s="19">
        <v>0</v>
      </c>
      <c r="H92" s="19">
        <v>0</v>
      </c>
      <c r="I92" s="49">
        <v>-6757.91</v>
      </c>
      <c r="J92" s="49">
        <v>-14461.87</v>
      </c>
      <c r="K92" s="49">
        <f t="shared" si="15"/>
        <v>-33149.120000000003</v>
      </c>
      <c r="L92" s="58"/>
    </row>
    <row r="93" spans="1:12" ht="18.75" customHeight="1">
      <c r="A93" s="12"/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49"/>
      <c r="L93" s="58"/>
    </row>
    <row r="94" spans="1:12" ht="18.75" customHeight="1">
      <c r="A94" s="16" t="s">
        <v>120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58">
        <v>0</v>
      </c>
      <c r="L94" s="58"/>
    </row>
    <row r="95" spans="1:12" ht="18.75" customHeight="1">
      <c r="A95" s="16" t="s">
        <v>96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57">
        <f t="shared" ref="K95:K99" si="18">SUM(B95:J95)</f>
        <v>0</v>
      </c>
      <c r="L95" s="59"/>
    </row>
    <row r="96" spans="1:12" ht="18.75" customHeight="1">
      <c r="A96" s="16"/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32">
        <f t="shared" si="18"/>
        <v>0</v>
      </c>
      <c r="L96" s="55"/>
    </row>
    <row r="97" spans="1:13" ht="18.75" customHeight="1">
      <c r="A97" s="16" t="s">
        <v>92</v>
      </c>
      <c r="B97" s="24">
        <f t="shared" ref="B97:H97" si="19">+B98+B99</f>
        <v>1181211.9999999998</v>
      </c>
      <c r="C97" s="24">
        <f t="shared" si="19"/>
        <v>1927991.6200000003</v>
      </c>
      <c r="D97" s="24">
        <f t="shared" si="19"/>
        <v>2252199.23</v>
      </c>
      <c r="E97" s="24">
        <f t="shared" si="19"/>
        <v>1164796.26</v>
      </c>
      <c r="F97" s="24">
        <f t="shared" si="19"/>
        <v>1684376.05</v>
      </c>
      <c r="G97" s="24">
        <f t="shared" si="19"/>
        <v>2329203.21</v>
      </c>
      <c r="H97" s="24">
        <f t="shared" si="19"/>
        <v>1231085.2099999997</v>
      </c>
      <c r="I97" s="24">
        <f>+I98+I99</f>
        <v>457437.63</v>
      </c>
      <c r="J97" s="24">
        <f>+J98+J99</f>
        <v>716305.05999999994</v>
      </c>
      <c r="K97" s="49">
        <f t="shared" si="18"/>
        <v>12944606.27</v>
      </c>
      <c r="L97" s="55"/>
    </row>
    <row r="98" spans="1:13" ht="18.75" customHeight="1">
      <c r="A98" s="16" t="s">
        <v>91</v>
      </c>
      <c r="B98" s="24">
        <f t="shared" ref="B98:J98" si="20">+B48+B61+B68+B94</f>
        <v>1165197.6099999999</v>
      </c>
      <c r="C98" s="24">
        <f t="shared" si="20"/>
        <v>1906620.3200000003</v>
      </c>
      <c r="D98" s="24">
        <f t="shared" si="20"/>
        <v>2230647.4700000002</v>
      </c>
      <c r="E98" s="24">
        <f t="shared" si="20"/>
        <v>1144670.8999999999</v>
      </c>
      <c r="F98" s="24">
        <f t="shared" si="20"/>
        <v>1664804.12</v>
      </c>
      <c r="G98" s="24">
        <f t="shared" si="20"/>
        <v>2302544.2599999998</v>
      </c>
      <c r="H98" s="24">
        <f t="shared" si="20"/>
        <v>1214580.8099999998</v>
      </c>
      <c r="I98" s="24">
        <f t="shared" si="20"/>
        <v>457437.63</v>
      </c>
      <c r="J98" s="24">
        <f t="shared" si="20"/>
        <v>703937.79999999993</v>
      </c>
      <c r="K98" s="49">
        <f t="shared" si="18"/>
        <v>12790440.920000002</v>
      </c>
      <c r="L98" s="55"/>
    </row>
    <row r="99" spans="1:13" ht="18" customHeight="1">
      <c r="A99" s="16" t="s">
        <v>95</v>
      </c>
      <c r="B99" s="24">
        <f t="shared" ref="B99:J99" si="21">IF(+B56+B95+B100&lt;0,0,(B56+B95+B100))</f>
        <v>16014.39</v>
      </c>
      <c r="C99" s="24">
        <f t="shared" si="21"/>
        <v>21371.3</v>
      </c>
      <c r="D99" s="24">
        <f t="shared" si="21"/>
        <v>21551.759999999998</v>
      </c>
      <c r="E99" s="24">
        <f t="shared" si="21"/>
        <v>20125.36</v>
      </c>
      <c r="F99" s="24">
        <f t="shared" si="21"/>
        <v>19571.93</v>
      </c>
      <c r="G99" s="24">
        <f t="shared" si="21"/>
        <v>26658.95</v>
      </c>
      <c r="H99" s="24">
        <f t="shared" si="21"/>
        <v>16504.400000000001</v>
      </c>
      <c r="I99" s="19">
        <f t="shared" si="21"/>
        <v>0</v>
      </c>
      <c r="J99" s="24">
        <f t="shared" si="21"/>
        <v>12367.26</v>
      </c>
      <c r="K99" s="49">
        <f t="shared" si="18"/>
        <v>154165.35</v>
      </c>
    </row>
    <row r="100" spans="1:13" ht="18.75" customHeight="1">
      <c r="A100" s="16" t="s">
        <v>93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M100" s="60"/>
    </row>
    <row r="101" spans="1:13" ht="18.75" customHeight="1">
      <c r="A101" s="16" t="s">
        <v>94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</row>
    <row r="102" spans="1:13" ht="18.75" customHeight="1">
      <c r="A102" s="2"/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/>
    </row>
    <row r="103" spans="1:13" ht="18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3" ht="18.75" customHeight="1">
      <c r="A104" s="8"/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/>
    </row>
    <row r="105" spans="1:13" ht="18.75" customHeight="1">
      <c r="A105" s="25" t="s">
        <v>78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42">
        <f>SUM(K106:K123)</f>
        <v>12944606.260000002</v>
      </c>
    </row>
    <row r="106" spans="1:13" ht="18.75" customHeight="1">
      <c r="A106" s="26" t="s">
        <v>79</v>
      </c>
      <c r="B106" s="27">
        <v>144499.06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2">
        <f>SUM(B106:J106)</f>
        <v>144499.06</v>
      </c>
    </row>
    <row r="107" spans="1:13" ht="18.75" customHeight="1">
      <c r="A107" s="26" t="s">
        <v>80</v>
      </c>
      <c r="B107" s="27">
        <v>1036712.94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2">
        <f t="shared" ref="K107:K123" si="22">SUM(B107:J107)</f>
        <v>1036712.94</v>
      </c>
    </row>
    <row r="108" spans="1:13" ht="18.75" customHeight="1">
      <c r="A108" s="26" t="s">
        <v>81</v>
      </c>
      <c r="B108" s="41">
        <v>0</v>
      </c>
      <c r="C108" s="27">
        <f>+C97</f>
        <v>1927991.6200000003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2">
        <f t="shared" si="22"/>
        <v>1927991.6200000003</v>
      </c>
    </row>
    <row r="109" spans="1:13" ht="18.75" customHeight="1">
      <c r="A109" s="26" t="s">
        <v>82</v>
      </c>
      <c r="B109" s="41">
        <v>0</v>
      </c>
      <c r="C109" s="41">
        <v>0</v>
      </c>
      <c r="D109" s="27">
        <f>+D97</f>
        <v>2252199.23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2">
        <f t="shared" si="22"/>
        <v>2252199.23</v>
      </c>
    </row>
    <row r="110" spans="1:13" ht="18.75" customHeight="1">
      <c r="A110" s="26" t="s">
        <v>102</v>
      </c>
      <c r="B110" s="41">
        <v>0</v>
      </c>
      <c r="C110" s="41">
        <v>0</v>
      </c>
      <c r="D110" s="41">
        <v>0</v>
      </c>
      <c r="E110" s="27">
        <f>+E97</f>
        <v>1164796.26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2">
        <f t="shared" si="22"/>
        <v>1164796.26</v>
      </c>
    </row>
    <row r="111" spans="1:13" ht="18.75" customHeight="1">
      <c r="A111" s="26" t="s">
        <v>103</v>
      </c>
      <c r="B111" s="41">
        <v>0</v>
      </c>
      <c r="C111" s="41">
        <v>0</v>
      </c>
      <c r="D111" s="41">
        <v>0</v>
      </c>
      <c r="E111" s="41">
        <v>0</v>
      </c>
      <c r="F111" s="27">
        <v>207017.65</v>
      </c>
      <c r="G111" s="41">
        <v>0</v>
      </c>
      <c r="H111" s="41">
        <v>0</v>
      </c>
      <c r="I111" s="41">
        <v>0</v>
      </c>
      <c r="J111" s="41">
        <v>0</v>
      </c>
      <c r="K111" s="42">
        <f t="shared" si="22"/>
        <v>207017.65</v>
      </c>
    </row>
    <row r="112" spans="1:13" ht="18.75" customHeight="1">
      <c r="A112" s="26" t="s">
        <v>104</v>
      </c>
      <c r="B112" s="41">
        <v>0</v>
      </c>
      <c r="C112" s="41">
        <v>0</v>
      </c>
      <c r="D112" s="41">
        <v>0</v>
      </c>
      <c r="E112" s="41">
        <v>0</v>
      </c>
      <c r="F112" s="27">
        <v>288094.96000000002</v>
      </c>
      <c r="G112" s="41">
        <v>0</v>
      </c>
      <c r="H112" s="41">
        <v>0</v>
      </c>
      <c r="I112" s="41">
        <v>0</v>
      </c>
      <c r="J112" s="41">
        <v>0</v>
      </c>
      <c r="K112" s="42">
        <f t="shared" si="22"/>
        <v>288094.96000000002</v>
      </c>
    </row>
    <row r="113" spans="1:11" ht="18.75" customHeight="1">
      <c r="A113" s="26" t="s">
        <v>105</v>
      </c>
      <c r="B113" s="41">
        <v>0</v>
      </c>
      <c r="C113" s="41">
        <v>0</v>
      </c>
      <c r="D113" s="41">
        <v>0</v>
      </c>
      <c r="E113" s="41">
        <v>0</v>
      </c>
      <c r="F113" s="27">
        <v>434876.18</v>
      </c>
      <c r="G113" s="41">
        <v>0</v>
      </c>
      <c r="H113" s="41">
        <v>0</v>
      </c>
      <c r="I113" s="41">
        <v>0</v>
      </c>
      <c r="J113" s="41">
        <v>0</v>
      </c>
      <c r="K113" s="42">
        <f t="shared" si="22"/>
        <v>434876.18</v>
      </c>
    </row>
    <row r="114" spans="1:11" ht="18.75" customHeight="1">
      <c r="A114" s="26" t="s">
        <v>106</v>
      </c>
      <c r="B114" s="41">
        <v>0</v>
      </c>
      <c r="C114" s="41">
        <v>0</v>
      </c>
      <c r="D114" s="41">
        <v>0</v>
      </c>
      <c r="E114" s="41">
        <v>0</v>
      </c>
      <c r="F114" s="27">
        <v>754387.26</v>
      </c>
      <c r="G114" s="41">
        <v>0</v>
      </c>
      <c r="H114" s="41">
        <v>0</v>
      </c>
      <c r="I114" s="41">
        <v>0</v>
      </c>
      <c r="J114" s="41">
        <v>0</v>
      </c>
      <c r="K114" s="42">
        <f t="shared" si="22"/>
        <v>754387.26</v>
      </c>
    </row>
    <row r="115" spans="1:11" ht="18.75" customHeight="1">
      <c r="A115" s="26" t="s">
        <v>107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27">
        <v>674443.38</v>
      </c>
      <c r="H115" s="41">
        <v>0</v>
      </c>
      <c r="I115" s="41">
        <v>0</v>
      </c>
      <c r="J115" s="41">
        <v>0</v>
      </c>
      <c r="K115" s="42">
        <f t="shared" si="22"/>
        <v>674443.38</v>
      </c>
    </row>
    <row r="116" spans="1:11" ht="18.75" customHeight="1">
      <c r="A116" s="26" t="s">
        <v>108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27">
        <v>54366.7</v>
      </c>
      <c r="H116" s="41">
        <v>0</v>
      </c>
      <c r="I116" s="41">
        <v>0</v>
      </c>
      <c r="J116" s="41">
        <v>0</v>
      </c>
      <c r="K116" s="42">
        <f t="shared" si="22"/>
        <v>54366.7</v>
      </c>
    </row>
    <row r="117" spans="1:11" ht="18.75" customHeight="1">
      <c r="A117" s="26" t="s">
        <v>109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27">
        <v>369246.86</v>
      </c>
      <c r="H117" s="41">
        <v>0</v>
      </c>
      <c r="I117" s="41">
        <v>0</v>
      </c>
      <c r="J117" s="41">
        <v>0</v>
      </c>
      <c r="K117" s="42">
        <f t="shared" si="22"/>
        <v>369246.86</v>
      </c>
    </row>
    <row r="118" spans="1:11" ht="18.75" customHeight="1">
      <c r="A118" s="26" t="s">
        <v>110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27">
        <v>309428.05</v>
      </c>
      <c r="H118" s="41">
        <v>0</v>
      </c>
      <c r="I118" s="41">
        <v>0</v>
      </c>
      <c r="J118" s="41">
        <v>0</v>
      </c>
      <c r="K118" s="42">
        <f t="shared" si="22"/>
        <v>309428.05</v>
      </c>
    </row>
    <row r="119" spans="1:11" ht="18.75" customHeight="1">
      <c r="A119" s="26" t="s">
        <v>111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27">
        <v>921718.21</v>
      </c>
      <c r="H119" s="41">
        <v>0</v>
      </c>
      <c r="I119" s="41">
        <v>0</v>
      </c>
      <c r="J119" s="41">
        <v>0</v>
      </c>
      <c r="K119" s="42">
        <f t="shared" si="22"/>
        <v>921718.21</v>
      </c>
    </row>
    <row r="120" spans="1:11" ht="18.75" customHeight="1">
      <c r="A120" s="26" t="s">
        <v>112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27">
        <v>432829.15</v>
      </c>
      <c r="I120" s="41">
        <v>0</v>
      </c>
      <c r="J120" s="41">
        <v>0</v>
      </c>
      <c r="K120" s="42">
        <f t="shared" si="22"/>
        <v>432829.15</v>
      </c>
    </row>
    <row r="121" spans="1:11" ht="18.75" customHeight="1">
      <c r="A121" s="26" t="s">
        <v>113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27">
        <v>798256.06</v>
      </c>
      <c r="I121" s="41">
        <v>0</v>
      </c>
      <c r="J121" s="41">
        <v>0</v>
      </c>
      <c r="K121" s="42">
        <f t="shared" si="22"/>
        <v>798256.06</v>
      </c>
    </row>
    <row r="122" spans="1:11" ht="18.75" customHeight="1">
      <c r="A122" s="26" t="s">
        <v>114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27">
        <v>457437.63</v>
      </c>
      <c r="J122" s="41">
        <v>0</v>
      </c>
      <c r="K122" s="42">
        <f t="shared" si="22"/>
        <v>457437.63</v>
      </c>
    </row>
    <row r="123" spans="1:11" ht="18.75" customHeight="1">
      <c r="A123" s="28" t="s">
        <v>115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4">
        <v>716305.06</v>
      </c>
      <c r="K123" s="45">
        <f t="shared" si="22"/>
        <v>716305.06</v>
      </c>
    </row>
    <row r="124" spans="1:11" ht="18.75" customHeight="1">
      <c r="A124" s="40"/>
      <c r="B124" s="51">
        <v>0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f>J97-J123</f>
        <v>0</v>
      </c>
      <c r="K124" s="52"/>
    </row>
    <row r="125" spans="1:11" ht="18.75" customHeight="1">
      <c r="A125" s="56"/>
    </row>
    <row r="126" spans="1:11" ht="18.75" customHeight="1">
      <c r="A126" s="40"/>
    </row>
    <row r="127" spans="1:11" ht="18.75" customHeight="1">
      <c r="A127" s="40"/>
    </row>
    <row r="128" spans="1:11" ht="15.75">
      <c r="A128" s="39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2014-05-14T17:07:54Z</dcterms:modified>
</cp:coreProperties>
</file>