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K95" i="8"/>
  <c r="B9"/>
  <c r="K9" s="1"/>
  <c r="C9"/>
  <c r="C8" s="1"/>
  <c r="C7" s="1"/>
  <c r="D9"/>
  <c r="D62" s="1"/>
  <c r="D61" s="1"/>
  <c r="D60" s="1"/>
  <c r="E9"/>
  <c r="E8" s="1"/>
  <c r="E7" s="1"/>
  <c r="E49" s="1"/>
  <c r="E48" s="1"/>
  <c r="F9"/>
  <c r="F62" s="1"/>
  <c r="F61" s="1"/>
  <c r="F60" s="1"/>
  <c r="G9"/>
  <c r="G8" s="1"/>
  <c r="G7" s="1"/>
  <c r="G49" s="1"/>
  <c r="G48" s="1"/>
  <c r="H9"/>
  <c r="H62" s="1"/>
  <c r="H61" s="1"/>
  <c r="H60" s="1"/>
  <c r="I9"/>
  <c r="I8" s="1"/>
  <c r="I7" s="1"/>
  <c r="I49" s="1"/>
  <c r="I48" s="1"/>
  <c r="J9"/>
  <c r="J62" s="1"/>
  <c r="J61" s="1"/>
  <c r="J60" s="1"/>
  <c r="K10"/>
  <c r="K11"/>
  <c r="B12"/>
  <c r="K12" s="1"/>
  <c r="C12"/>
  <c r="D12"/>
  <c r="E12"/>
  <c r="F12"/>
  <c r="G12"/>
  <c r="H12"/>
  <c r="I12"/>
  <c r="J12"/>
  <c r="K13"/>
  <c r="K14"/>
  <c r="K15"/>
  <c r="B16"/>
  <c r="C16"/>
  <c r="D16"/>
  <c r="E16"/>
  <c r="F16"/>
  <c r="G16"/>
  <c r="H16"/>
  <c r="I16"/>
  <c r="J16"/>
  <c r="K16"/>
  <c r="K17"/>
  <c r="K18"/>
  <c r="K19"/>
  <c r="B20"/>
  <c r="K20" s="1"/>
  <c r="C20"/>
  <c r="D20"/>
  <c r="E20"/>
  <c r="F20"/>
  <c r="G20"/>
  <c r="H20"/>
  <c r="I20"/>
  <c r="J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K53" s="1"/>
  <c r="I53"/>
  <c r="J53"/>
  <c r="K54"/>
  <c r="K55"/>
  <c r="K56"/>
  <c r="K57"/>
  <c r="K58"/>
  <c r="C62"/>
  <c r="C61" s="1"/>
  <c r="C60" s="1"/>
  <c r="E62"/>
  <c r="E61" s="1"/>
  <c r="E60" s="1"/>
  <c r="G62"/>
  <c r="G61" s="1"/>
  <c r="G60" s="1"/>
  <c r="I62"/>
  <c r="I61" s="1"/>
  <c r="I60" s="1"/>
  <c r="K63"/>
  <c r="K66"/>
  <c r="B68"/>
  <c r="C68"/>
  <c r="D68"/>
  <c r="E68"/>
  <c r="F68"/>
  <c r="G68"/>
  <c r="H68"/>
  <c r="I68"/>
  <c r="J68"/>
  <c r="K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6"/>
  <c r="B99"/>
  <c r="C99"/>
  <c r="D99"/>
  <c r="E99"/>
  <c r="F99"/>
  <c r="G99"/>
  <c r="H99"/>
  <c r="I99"/>
  <c r="J99"/>
  <c r="K106"/>
  <c r="K107"/>
  <c r="K111"/>
  <c r="K112"/>
  <c r="K113"/>
  <c r="K114"/>
  <c r="K115"/>
  <c r="K116"/>
  <c r="K117"/>
  <c r="K118"/>
  <c r="K119"/>
  <c r="K120"/>
  <c r="K121"/>
  <c r="K122"/>
  <c r="K123"/>
  <c r="K99" l="1"/>
  <c r="I47"/>
  <c r="I98"/>
  <c r="I97" s="1"/>
  <c r="G47"/>
  <c r="G98"/>
  <c r="G97" s="1"/>
  <c r="E47"/>
  <c r="E98"/>
  <c r="E97" s="1"/>
  <c r="E110" s="1"/>
  <c r="K110" s="1"/>
  <c r="C49"/>
  <c r="C50"/>
  <c r="K50" s="1"/>
  <c r="J8"/>
  <c r="J7" s="1"/>
  <c r="J49" s="1"/>
  <c r="J48" s="1"/>
  <c r="H8"/>
  <c r="H7" s="1"/>
  <c r="H49" s="1"/>
  <c r="H48" s="1"/>
  <c r="F8"/>
  <c r="F7" s="1"/>
  <c r="F49" s="1"/>
  <c r="F48" s="1"/>
  <c r="D8"/>
  <c r="D7" s="1"/>
  <c r="D49" s="1"/>
  <c r="D48" s="1"/>
  <c r="B8"/>
  <c r="B62"/>
  <c r="H98" l="1"/>
  <c r="H97" s="1"/>
  <c r="H47"/>
  <c r="B61"/>
  <c r="K62"/>
  <c r="D98"/>
  <c r="D97" s="1"/>
  <c r="D109" s="1"/>
  <c r="K109" s="1"/>
  <c r="D47"/>
  <c r="K8"/>
  <c r="K7" s="1"/>
  <c r="B7"/>
  <c r="B49" s="1"/>
  <c r="F98"/>
  <c r="F97" s="1"/>
  <c r="F47"/>
  <c r="J98"/>
  <c r="J97" s="1"/>
  <c r="J124" s="1"/>
  <c r="J47"/>
  <c r="C48"/>
  <c r="B60" l="1"/>
  <c r="K60" s="1"/>
  <c r="K61"/>
  <c r="C47"/>
  <c r="C98"/>
  <c r="C97" s="1"/>
  <c r="C108" s="1"/>
  <c r="K108" s="1"/>
  <c r="K105" s="1"/>
  <c r="K49"/>
  <c r="B48"/>
  <c r="K48" l="1"/>
  <c r="B98"/>
  <c r="B47"/>
  <c r="K47" s="1"/>
  <c r="B97" l="1"/>
  <c r="K97" s="1"/>
  <c r="K98"/>
</calcChain>
</file>

<file path=xl/sharedStrings.xml><?xml version="1.0" encoding="utf-8"?>
<sst xmlns="http://schemas.openxmlformats.org/spreadsheetml/2006/main" count="129" uniqueCount="129">
  <si>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</si>
  <si>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</si>
  <si>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</si>
  <si>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</si>
  <si>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</si>
  <si>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</si>
  <si>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</si>
  <si>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</si>
  <si>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</si>
  <si>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</si>
  <si>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</si>
  <si>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</si>
  <si>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</si>
  <si>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</si>
  <si>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</si>
  <si>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</si>
  <si>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</si>
  <si>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</si>
  <si>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</si>
  <si>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</si>
  <si>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</si>
  <si>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</si>
  <si>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</si>
  <si>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</si>
  <si>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</si>
  <si>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</si>
  <si>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</si>
  <si>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</si>
  <si>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</si>
  <si>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</si>
  <si>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</si>
  <si>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</si>
  <si>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</si>
  <si>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</si>
  <si>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</si>
  <si>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</si>
  <si>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</si>
  <si>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</si>
  <si>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</si>
  <si>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</si>
  <si>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</si>
  <si>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</si>
  <si>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</si>
  <si>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</si>
  <si>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</si>
  <si>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</si>
  <si>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</si>
  <si>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</si>
  <si>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</si>
  <si>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</si>
  <si>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</si>
  <si>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</si>
  <si>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</si>
  <si>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</si>
  <si>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</si>
  <si>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</si>
  <si>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</si>
  <si>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</si>
  <si>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</si>
  <si>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</si>
  <si>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</si>
  <si>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</si>
  <si>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</si>
  <si>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</si>
  <si>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</si>
  <si>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</si>
  <si>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</si>
  <si>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</si>
  <si>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</si>
  <si>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</si>
  <si>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</si>
  <si>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</si>
  <si>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</si>
  <si>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</si>
  <si>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</si>
  <si>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</si>
  <si>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</si>
  <si>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</si>
  <si>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</si>
  <si>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</si>
  <si>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</si>
  <si>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</si>
  <si>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</si>
  <si>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</si>
  <si>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</si>
  <si>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</si>
  <si>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</si>
  <si>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</si>
  <si>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</si>
  <si>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</si>
  <si>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</si>
  <si>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</si>
  <si>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</si>
  <si>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</si>
  <si>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</si>
  <si>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</si>
  <si>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</si>
  <si>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</si>
  <si>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</si>
  <si>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</si>
  <si>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</si>
  <si>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</si>
  <si>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</si>
  <si>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</si>
  <si>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</si>
  <si>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</si>
  <si>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</si>
  <si>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</si>
  <si>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</si>
  <si>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</si>
  <si>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</si>
  <si>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</si>
  <si>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</si>
  <si>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</si>
  <si>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</si>
  <si>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</si>
  <si>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</si>
  <si>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</si>
  <si>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</si>
  <si>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</si>
  <si>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</si>
  <si>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</si>
  <si>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</si>
  <si>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</si>
  <si>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</si>
  <si>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07/05/14 - VENCIMENTO 14/05/14</t>
  </si>
  <si>
    <t>6.4. Revisão de Remuneração pelo Serviço Atende (1)</t>
  </si>
  <si>
    <t>Nota:</t>
  </si>
  <si>
    <t>(1) - Alteração dos preços, período de operação de 01/01/14 a 06/05/14.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</si>
</sst>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  <xf numFmtId="0" fontId="6" fillId="0" borderId="0" xfId="0" quotePrefix="1" applyFont="1" applyAlignment="1">
      <alignment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1" t="s">
        <v>87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1">
      <c r="A2" s="62" t="s">
        <v>125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3" t="s">
        <v>15</v>
      </c>
      <c r="B4" s="65" t="s">
        <v>117</v>
      </c>
      <c r="C4" s="66"/>
      <c r="D4" s="66"/>
      <c r="E4" s="66"/>
      <c r="F4" s="66"/>
      <c r="G4" s="66"/>
      <c r="H4" s="66"/>
      <c r="I4" s="66"/>
      <c r="J4" s="67"/>
      <c r="K4" s="64" t="s">
        <v>16</v>
      </c>
    </row>
    <row r="5" spans="1:13" ht="38.25">
      <c r="A5" s="63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8" t="s">
        <v>116</v>
      </c>
      <c r="J5" s="68" t="s">
        <v>115</v>
      </c>
      <c r="K5" s="63"/>
    </row>
    <row r="6" spans="1:13" ht="18.75" customHeight="1">
      <c r="A6" s="6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9"/>
      <c r="J6" s="69"/>
      <c r="K6" s="63"/>
    </row>
    <row r="7" spans="1:13" ht="17.25" customHeight="1">
      <c r="A7" s="8" t="s">
        <v>30</v>
      </c>
      <c r="B7" s="9">
        <f t="shared" ref="B7:K7" si="0">+B8+B20+B24+B27</f>
        <v>630518</v>
      </c>
      <c r="C7" s="9">
        <f t="shared" si="0"/>
        <v>838686</v>
      </c>
      <c r="D7" s="9">
        <f t="shared" si="0"/>
        <v>851603</v>
      </c>
      <c r="E7" s="9">
        <f t="shared" si="0"/>
        <v>562827</v>
      </c>
      <c r="F7" s="9">
        <f t="shared" si="0"/>
        <v>821970</v>
      </c>
      <c r="G7" s="9">
        <f t="shared" si="0"/>
        <v>1251853</v>
      </c>
      <c r="H7" s="9">
        <f t="shared" si="0"/>
        <v>597382</v>
      </c>
      <c r="I7" s="9">
        <f t="shared" si="0"/>
        <v>131622</v>
      </c>
      <c r="J7" s="9">
        <f t="shared" si="0"/>
        <v>315958</v>
      </c>
      <c r="K7" s="9">
        <f t="shared" si="0"/>
        <v>6002419</v>
      </c>
      <c r="L7" s="53"/>
    </row>
    <row r="8" spans="1:13" ht="17.25" customHeight="1">
      <c r="A8" s="10" t="s">
        <v>124</v>
      </c>
      <c r="B8" s="11">
        <f>B9+B12+B16</f>
        <v>376237</v>
      </c>
      <c r="C8" s="11">
        <f t="shared" ref="C8:J8" si="1">C9+C12+C16</f>
        <v>510737</v>
      </c>
      <c r="D8" s="11">
        <f t="shared" si="1"/>
        <v>483485</v>
      </c>
      <c r="E8" s="11">
        <f t="shared" si="1"/>
        <v>334698</v>
      </c>
      <c r="F8" s="11">
        <f t="shared" si="1"/>
        <v>464005</v>
      </c>
      <c r="G8" s="11">
        <f t="shared" si="1"/>
        <v>685398</v>
      </c>
      <c r="H8" s="11">
        <f t="shared" si="1"/>
        <v>370752</v>
      </c>
      <c r="I8" s="11">
        <f t="shared" si="1"/>
        <v>70872</v>
      </c>
      <c r="J8" s="11">
        <f t="shared" si="1"/>
        <v>176902</v>
      </c>
      <c r="K8" s="11">
        <f>SUM(B8:J8)</f>
        <v>3473086</v>
      </c>
    </row>
    <row r="9" spans="1:13" ht="17.25" customHeight="1">
      <c r="A9" s="15" t="s">
        <v>17</v>
      </c>
      <c r="B9" s="13">
        <f>+B10+B11</f>
        <v>53976</v>
      </c>
      <c r="C9" s="13">
        <f t="shared" ref="C9:J9" si="2">+C10+C11</f>
        <v>74848</v>
      </c>
      <c r="D9" s="13">
        <f t="shared" si="2"/>
        <v>65381</v>
      </c>
      <c r="E9" s="13">
        <f t="shared" si="2"/>
        <v>45801</v>
      </c>
      <c r="F9" s="13">
        <f t="shared" si="2"/>
        <v>57509</v>
      </c>
      <c r="G9" s="13">
        <f t="shared" si="2"/>
        <v>68062</v>
      </c>
      <c r="H9" s="13">
        <f t="shared" si="2"/>
        <v>64466</v>
      </c>
      <c r="I9" s="13">
        <f t="shared" si="2"/>
        <v>12022</v>
      </c>
      <c r="J9" s="13">
        <f t="shared" si="2"/>
        <v>21344</v>
      </c>
      <c r="K9" s="11">
        <f>SUM(B9:J9)</f>
        <v>463409</v>
      </c>
    </row>
    <row r="10" spans="1:13" ht="17.25" customHeight="1">
      <c r="A10" s="30" t="s">
        <v>18</v>
      </c>
      <c r="B10" s="13">
        <v>53055</v>
      </c>
      <c r="C10" s="13">
        <v>73672</v>
      </c>
      <c r="D10" s="13">
        <v>64339</v>
      </c>
      <c r="E10" s="13">
        <v>45667</v>
      </c>
      <c r="F10" s="13">
        <v>56298</v>
      </c>
      <c r="G10" s="13">
        <v>64341</v>
      </c>
      <c r="H10" s="13">
        <v>63447</v>
      </c>
      <c r="I10" s="13">
        <v>11966</v>
      </c>
      <c r="J10" s="13">
        <v>21038</v>
      </c>
      <c r="K10" s="11">
        <f>SUM(B10:J10)</f>
        <v>453823</v>
      </c>
    </row>
    <row r="11" spans="1:13" ht="17.25" customHeight="1">
      <c r="A11" s="30" t="s">
        <v>19</v>
      </c>
      <c r="B11" s="13">
        <v>921</v>
      </c>
      <c r="C11" s="13">
        <v>1176</v>
      </c>
      <c r="D11" s="13">
        <v>1042</v>
      </c>
      <c r="E11" s="13">
        <v>134</v>
      </c>
      <c r="F11" s="13">
        <v>1211</v>
      </c>
      <c r="G11" s="13">
        <v>3721</v>
      </c>
      <c r="H11" s="13">
        <v>1019</v>
      </c>
      <c r="I11" s="13">
        <v>56</v>
      </c>
      <c r="J11" s="13">
        <v>306</v>
      </c>
      <c r="K11" s="11">
        <f>SUM(B11:J11)</f>
        <v>9586</v>
      </c>
    </row>
    <row r="12" spans="1:13" ht="17.25" customHeight="1">
      <c r="A12" s="15" t="s">
        <v>31</v>
      </c>
      <c r="B12" s="17">
        <f t="shared" ref="B12:J12" si="3">SUM(B13:B15)</f>
        <v>313770</v>
      </c>
      <c r="C12" s="17">
        <f t="shared" si="3"/>
        <v>424049</v>
      </c>
      <c r="D12" s="17">
        <f t="shared" si="3"/>
        <v>407703</v>
      </c>
      <c r="E12" s="17">
        <f t="shared" si="3"/>
        <v>281869</v>
      </c>
      <c r="F12" s="17">
        <f t="shared" si="3"/>
        <v>396432</v>
      </c>
      <c r="G12" s="17">
        <f t="shared" si="3"/>
        <v>602306</v>
      </c>
      <c r="H12" s="17">
        <f t="shared" si="3"/>
        <v>298375</v>
      </c>
      <c r="I12" s="17">
        <f t="shared" si="3"/>
        <v>56924</v>
      </c>
      <c r="J12" s="17">
        <f t="shared" si="3"/>
        <v>151765</v>
      </c>
      <c r="K12" s="11">
        <f t="shared" ref="K12:K27" si="4">SUM(B12:J12)</f>
        <v>2933193</v>
      </c>
    </row>
    <row r="13" spans="1:13" ht="17.25" customHeight="1">
      <c r="A13" s="14" t="s">
        <v>20</v>
      </c>
      <c r="B13" s="13">
        <v>136241</v>
      </c>
      <c r="C13" s="13">
        <v>195953</v>
      </c>
      <c r="D13" s="13">
        <v>194600</v>
      </c>
      <c r="E13" s="13">
        <v>131886</v>
      </c>
      <c r="F13" s="13">
        <v>184047</v>
      </c>
      <c r="G13" s="13">
        <v>270588</v>
      </c>
      <c r="H13" s="13">
        <v>128834</v>
      </c>
      <c r="I13" s="13">
        <v>28712</v>
      </c>
      <c r="J13" s="13">
        <v>72464</v>
      </c>
      <c r="K13" s="11">
        <f t="shared" si="4"/>
        <v>1343325</v>
      </c>
      <c r="L13" s="53"/>
      <c r="M13" s="54"/>
    </row>
    <row r="14" spans="1:13" ht="17.25" customHeight="1">
      <c r="A14" s="14" t="s">
        <v>21</v>
      </c>
      <c r="B14" s="13">
        <v>141865</v>
      </c>
      <c r="C14" s="13">
        <v>175251</v>
      </c>
      <c r="D14" s="13">
        <v>164808</v>
      </c>
      <c r="E14" s="13">
        <v>119392</v>
      </c>
      <c r="F14" s="13">
        <v>169723</v>
      </c>
      <c r="G14" s="13">
        <v>277350</v>
      </c>
      <c r="H14" s="13">
        <v>133153</v>
      </c>
      <c r="I14" s="13">
        <v>20830</v>
      </c>
      <c r="J14" s="13">
        <v>61733</v>
      </c>
      <c r="K14" s="11">
        <f t="shared" si="4"/>
        <v>1264105</v>
      </c>
      <c r="L14" s="53"/>
    </row>
    <row r="15" spans="1:13" ht="17.25" customHeight="1">
      <c r="A15" s="14" t="s">
        <v>22</v>
      </c>
      <c r="B15" s="13">
        <v>35664</v>
      </c>
      <c r="C15" s="13">
        <v>52845</v>
      </c>
      <c r="D15" s="13">
        <v>48295</v>
      </c>
      <c r="E15" s="13">
        <v>30591</v>
      </c>
      <c r="F15" s="13">
        <v>42662</v>
      </c>
      <c r="G15" s="13">
        <v>54368</v>
      </c>
      <c r="H15" s="13">
        <v>36388</v>
      </c>
      <c r="I15" s="13">
        <v>7382</v>
      </c>
      <c r="J15" s="13">
        <v>17568</v>
      </c>
      <c r="K15" s="11">
        <f t="shared" si="4"/>
        <v>325763</v>
      </c>
    </row>
    <row r="16" spans="1:13" ht="17.25" customHeight="1">
      <c r="A16" s="15" t="s">
        <v>120</v>
      </c>
      <c r="B16" s="13">
        <f>B17+B18+B19</f>
        <v>8491</v>
      </c>
      <c r="C16" s="13">
        <f t="shared" ref="C16:J16" si="5">C17+C18+C19</f>
        <v>11840</v>
      </c>
      <c r="D16" s="13">
        <f t="shared" si="5"/>
        <v>10401</v>
      </c>
      <c r="E16" s="13">
        <f t="shared" si="5"/>
        <v>7028</v>
      </c>
      <c r="F16" s="13">
        <f t="shared" si="5"/>
        <v>10064</v>
      </c>
      <c r="G16" s="13">
        <f t="shared" si="5"/>
        <v>15030</v>
      </c>
      <c r="H16" s="13">
        <f t="shared" si="5"/>
        <v>7911</v>
      </c>
      <c r="I16" s="13">
        <f t="shared" si="5"/>
        <v>1926</v>
      </c>
      <c r="J16" s="13">
        <f t="shared" si="5"/>
        <v>3793</v>
      </c>
      <c r="K16" s="11">
        <f t="shared" si="4"/>
        <v>76484</v>
      </c>
    </row>
    <row r="17" spans="1:12" ht="17.25" customHeight="1">
      <c r="A17" s="14" t="s">
        <v>121</v>
      </c>
      <c r="B17" s="13">
        <v>3336</v>
      </c>
      <c r="C17" s="13">
        <v>4771</v>
      </c>
      <c r="D17" s="13">
        <v>4224</v>
      </c>
      <c r="E17" s="13">
        <v>3029</v>
      </c>
      <c r="F17" s="13">
        <v>4392</v>
      </c>
      <c r="G17" s="13">
        <v>6870</v>
      </c>
      <c r="H17" s="13">
        <v>3566</v>
      </c>
      <c r="I17" s="13">
        <v>813</v>
      </c>
      <c r="J17" s="13">
        <v>1553</v>
      </c>
      <c r="K17" s="11">
        <f t="shared" si="4"/>
        <v>32554</v>
      </c>
    </row>
    <row r="18" spans="1:12" ht="17.25" customHeight="1">
      <c r="A18" s="14" t="s">
        <v>122</v>
      </c>
      <c r="B18" s="13">
        <v>186</v>
      </c>
      <c r="C18" s="13">
        <v>289</v>
      </c>
      <c r="D18" s="13">
        <v>256</v>
      </c>
      <c r="E18" s="13">
        <v>214</v>
      </c>
      <c r="F18" s="13">
        <v>296</v>
      </c>
      <c r="G18" s="13">
        <v>538</v>
      </c>
      <c r="H18" s="13">
        <v>235</v>
      </c>
      <c r="I18" s="13">
        <v>53</v>
      </c>
      <c r="J18" s="13">
        <v>90</v>
      </c>
      <c r="K18" s="11">
        <f t="shared" si="4"/>
        <v>2157</v>
      </c>
    </row>
    <row r="19" spans="1:12" ht="17.25" customHeight="1">
      <c r="A19" s="14" t="s">
        <v>123</v>
      </c>
      <c r="B19" s="13">
        <v>4969</v>
      </c>
      <c r="C19" s="13">
        <v>6780</v>
      </c>
      <c r="D19" s="13">
        <v>5921</v>
      </c>
      <c r="E19" s="13">
        <v>3785</v>
      </c>
      <c r="F19" s="13">
        <v>5376</v>
      </c>
      <c r="G19" s="13">
        <v>7622</v>
      </c>
      <c r="H19" s="13">
        <v>4110</v>
      </c>
      <c r="I19" s="13">
        <v>1060</v>
      </c>
      <c r="J19" s="13">
        <v>2150</v>
      </c>
      <c r="K19" s="11">
        <f t="shared" si="4"/>
        <v>41773</v>
      </c>
    </row>
    <row r="20" spans="1:12" ht="17.25" customHeight="1">
      <c r="A20" s="16" t="s">
        <v>23</v>
      </c>
      <c r="B20" s="11">
        <f>+B21+B22+B23</f>
        <v>205061</v>
      </c>
      <c r="C20" s="11">
        <f t="shared" ref="C20:J20" si="6">+C21+C22+C23</f>
        <v>250870</v>
      </c>
      <c r="D20" s="11">
        <f t="shared" si="6"/>
        <v>275361</v>
      </c>
      <c r="E20" s="11">
        <f t="shared" si="6"/>
        <v>173933</v>
      </c>
      <c r="F20" s="11">
        <f t="shared" si="6"/>
        <v>287514</v>
      </c>
      <c r="G20" s="11">
        <f t="shared" si="6"/>
        <v>490543</v>
      </c>
      <c r="H20" s="11">
        <f t="shared" si="6"/>
        <v>180418</v>
      </c>
      <c r="I20" s="11">
        <f t="shared" si="6"/>
        <v>44010</v>
      </c>
      <c r="J20" s="11">
        <f t="shared" si="6"/>
        <v>98644</v>
      </c>
      <c r="K20" s="11">
        <f t="shared" si="4"/>
        <v>2006354</v>
      </c>
    </row>
    <row r="21" spans="1:12" ht="17.25" customHeight="1">
      <c r="A21" s="12" t="s">
        <v>24</v>
      </c>
      <c r="B21" s="13">
        <v>102196</v>
      </c>
      <c r="C21" s="13">
        <v>135910</v>
      </c>
      <c r="D21" s="13">
        <v>151779</v>
      </c>
      <c r="E21" s="13">
        <v>95236</v>
      </c>
      <c r="F21" s="13">
        <v>153585</v>
      </c>
      <c r="G21" s="13">
        <v>247532</v>
      </c>
      <c r="H21" s="13">
        <v>96694</v>
      </c>
      <c r="I21" s="13">
        <v>25335</v>
      </c>
      <c r="J21" s="13">
        <v>53142</v>
      </c>
      <c r="K21" s="11">
        <f t="shared" si="4"/>
        <v>1061409</v>
      </c>
      <c r="L21" s="53"/>
    </row>
    <row r="22" spans="1:12" ht="17.25" customHeight="1">
      <c r="A22" s="12" t="s">
        <v>25</v>
      </c>
      <c r="B22" s="13">
        <v>83970</v>
      </c>
      <c r="C22" s="13">
        <v>91332</v>
      </c>
      <c r="D22" s="13">
        <v>98180</v>
      </c>
      <c r="E22" s="13">
        <v>64805</v>
      </c>
      <c r="F22" s="13">
        <v>110273</v>
      </c>
      <c r="G22" s="13">
        <v>206572</v>
      </c>
      <c r="H22" s="13">
        <v>67388</v>
      </c>
      <c r="I22" s="13">
        <v>14411</v>
      </c>
      <c r="J22" s="13">
        <v>36027</v>
      </c>
      <c r="K22" s="11">
        <f t="shared" si="4"/>
        <v>772958</v>
      </c>
      <c r="L22" s="53"/>
    </row>
    <row r="23" spans="1:12" ht="17.25" customHeight="1">
      <c r="A23" s="12" t="s">
        <v>26</v>
      </c>
      <c r="B23" s="13">
        <v>18895</v>
      </c>
      <c r="C23" s="13">
        <v>23628</v>
      </c>
      <c r="D23" s="13">
        <v>25402</v>
      </c>
      <c r="E23" s="13">
        <v>13892</v>
      </c>
      <c r="F23" s="13">
        <v>23656</v>
      </c>
      <c r="G23" s="13">
        <v>36439</v>
      </c>
      <c r="H23" s="13">
        <v>16336</v>
      </c>
      <c r="I23" s="13">
        <v>4264</v>
      </c>
      <c r="J23" s="13">
        <v>9475</v>
      </c>
      <c r="K23" s="11">
        <f t="shared" si="4"/>
        <v>171987</v>
      </c>
    </row>
    <row r="24" spans="1:12" ht="17.25" customHeight="1">
      <c r="A24" s="16" t="s">
        <v>27</v>
      </c>
      <c r="B24" s="13">
        <v>49220</v>
      </c>
      <c r="C24" s="13">
        <v>77079</v>
      </c>
      <c r="D24" s="13">
        <v>92757</v>
      </c>
      <c r="E24" s="13">
        <v>54196</v>
      </c>
      <c r="F24" s="13">
        <v>70451</v>
      </c>
      <c r="G24" s="13">
        <v>75912</v>
      </c>
      <c r="H24" s="13">
        <v>37176</v>
      </c>
      <c r="I24" s="13">
        <v>16740</v>
      </c>
      <c r="J24" s="13">
        <v>40412</v>
      </c>
      <c r="K24" s="11">
        <f t="shared" si="4"/>
        <v>513943</v>
      </c>
    </row>
    <row r="25" spans="1:12" ht="17.25" customHeight="1">
      <c r="A25" s="12" t="s">
        <v>28</v>
      </c>
      <c r="B25" s="13">
        <v>31501</v>
      </c>
      <c r="C25" s="13">
        <v>49331</v>
      </c>
      <c r="D25" s="13">
        <v>59364</v>
      </c>
      <c r="E25" s="13">
        <v>34685</v>
      </c>
      <c r="F25" s="13">
        <v>45089</v>
      </c>
      <c r="G25" s="13">
        <v>48584</v>
      </c>
      <c r="H25" s="13">
        <v>23793</v>
      </c>
      <c r="I25" s="13">
        <v>10714</v>
      </c>
      <c r="J25" s="13">
        <v>25864</v>
      </c>
      <c r="K25" s="11">
        <f t="shared" si="4"/>
        <v>328925</v>
      </c>
      <c r="L25" s="53"/>
    </row>
    <row r="26" spans="1:12" ht="17.25" customHeight="1">
      <c r="A26" s="12" t="s">
        <v>29</v>
      </c>
      <c r="B26" s="13">
        <v>17719</v>
      </c>
      <c r="C26" s="13">
        <v>27748</v>
      </c>
      <c r="D26" s="13">
        <v>33393</v>
      </c>
      <c r="E26" s="13">
        <v>19511</v>
      </c>
      <c r="F26" s="13">
        <v>25362</v>
      </c>
      <c r="G26" s="13">
        <v>27328</v>
      </c>
      <c r="H26" s="13">
        <v>13383</v>
      </c>
      <c r="I26" s="13">
        <v>6026</v>
      </c>
      <c r="J26" s="13">
        <v>14548</v>
      </c>
      <c r="K26" s="11">
        <f t="shared" si="4"/>
        <v>185018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9036</v>
      </c>
      <c r="I27" s="11">
        <v>0</v>
      </c>
      <c r="J27" s="11">
        <v>0</v>
      </c>
      <c r="K27" s="11">
        <f t="shared" si="4"/>
        <v>9036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4682.8900000000003</v>
      </c>
      <c r="I35" s="19">
        <v>0</v>
      </c>
      <c r="J35" s="19">
        <v>0</v>
      </c>
      <c r="K35" s="23">
        <f>SUM(B35:J35)</f>
        <v>4682.8900000000003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1447857.72</v>
      </c>
      <c r="C47" s="22">
        <f t="shared" ref="C47:H47" si="9">+C48+C56</f>
        <v>2193689.06</v>
      </c>
      <c r="D47" s="22">
        <f t="shared" si="9"/>
        <v>2527478.75</v>
      </c>
      <c r="E47" s="22">
        <f t="shared" si="9"/>
        <v>1415936.32</v>
      </c>
      <c r="F47" s="22">
        <f t="shared" si="9"/>
        <v>1998546.9</v>
      </c>
      <c r="G47" s="22">
        <f t="shared" si="9"/>
        <v>2619371.7000000002</v>
      </c>
      <c r="H47" s="22">
        <f t="shared" si="9"/>
        <v>1439850.0599999998</v>
      </c>
      <c r="I47" s="22">
        <f>+I48+I56</f>
        <v>554852.54</v>
      </c>
      <c r="J47" s="22">
        <f>+J48+J56</f>
        <v>802104.28</v>
      </c>
      <c r="K47" s="22">
        <f>SUM(B47:J47)</f>
        <v>14999687.33</v>
      </c>
    </row>
    <row r="48" spans="1:11" ht="17.25" customHeight="1">
      <c r="A48" s="16" t="s">
        <v>48</v>
      </c>
      <c r="B48" s="23">
        <f>SUM(B49:B55)</f>
        <v>1431843.33</v>
      </c>
      <c r="C48" s="23">
        <f t="shared" ref="C48:H48" si="10">SUM(C49:C55)</f>
        <v>2172317.7600000002</v>
      </c>
      <c r="D48" s="23">
        <f t="shared" si="10"/>
        <v>2505926.9900000002</v>
      </c>
      <c r="E48" s="23">
        <f t="shared" si="10"/>
        <v>1395810.96</v>
      </c>
      <c r="F48" s="23">
        <f t="shared" si="10"/>
        <v>1978974.97</v>
      </c>
      <c r="G48" s="23">
        <f t="shared" si="10"/>
        <v>2592712.75</v>
      </c>
      <c r="H48" s="23">
        <f t="shared" si="10"/>
        <v>1423345.66</v>
      </c>
      <c r="I48" s="23">
        <f>SUM(I49:I55)</f>
        <v>554852.54</v>
      </c>
      <c r="J48" s="23">
        <f>SUM(J49:J55)</f>
        <v>789737.02</v>
      </c>
      <c r="K48" s="23">
        <f t="shared" ref="K48:K56" si="11">SUM(B48:J48)</f>
        <v>14845521.98</v>
      </c>
    </row>
    <row r="49" spans="1:11" ht="17.25" customHeight="1">
      <c r="A49" s="35" t="s">
        <v>49</v>
      </c>
      <c r="B49" s="23">
        <f t="shared" ref="B49:H49" si="12">ROUND(B30*B7,2)</f>
        <v>1431843.33</v>
      </c>
      <c r="C49" s="23">
        <f t="shared" si="12"/>
        <v>2167500.1</v>
      </c>
      <c r="D49" s="23">
        <f t="shared" si="12"/>
        <v>2505926.9900000002</v>
      </c>
      <c r="E49" s="23">
        <f t="shared" si="12"/>
        <v>1395810.96</v>
      </c>
      <c r="F49" s="23">
        <f t="shared" si="12"/>
        <v>1978974.97</v>
      </c>
      <c r="G49" s="23">
        <f t="shared" si="12"/>
        <v>2592712.75</v>
      </c>
      <c r="H49" s="23">
        <f t="shared" si="12"/>
        <v>1418662.77</v>
      </c>
      <c r="I49" s="23">
        <f>ROUND(I30*I7,2)</f>
        <v>554852.54</v>
      </c>
      <c r="J49" s="23">
        <f>ROUND(J30*J7,2)</f>
        <v>789737.02</v>
      </c>
      <c r="K49" s="23">
        <f t="shared" si="11"/>
        <v>14836021.43</v>
      </c>
    </row>
    <row r="50" spans="1:11" ht="17.25" customHeight="1">
      <c r="A50" s="35" t="s">
        <v>50</v>
      </c>
      <c r="B50" s="19">
        <v>0</v>
      </c>
      <c r="C50" s="23">
        <f>ROUND(C31*C7,2)</f>
        <v>4817.66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4817.66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4682.8900000000003</v>
      </c>
      <c r="I53" s="32">
        <f>+I35</f>
        <v>0</v>
      </c>
      <c r="J53" s="32">
        <f>+J35</f>
        <v>0</v>
      </c>
      <c r="K53" s="23">
        <f t="shared" si="11"/>
        <v>4682.8900000000003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-118365.14000000001</v>
      </c>
      <c r="C60" s="36">
        <f t="shared" si="13"/>
        <v>-80431.03</v>
      </c>
      <c r="D60" s="36">
        <f t="shared" si="13"/>
        <v>-59621.929999999964</v>
      </c>
      <c r="E60" s="36">
        <f t="shared" si="13"/>
        <v>-118725.02999999997</v>
      </c>
      <c r="F60" s="36">
        <f t="shared" si="13"/>
        <v>-112077.31</v>
      </c>
      <c r="G60" s="36">
        <f t="shared" si="13"/>
        <v>-73316.800000000017</v>
      </c>
      <c r="H60" s="36">
        <f t="shared" si="13"/>
        <v>-63478.31</v>
      </c>
      <c r="I60" s="36">
        <f t="shared" si="13"/>
        <v>-79596.88</v>
      </c>
      <c r="J60" s="36">
        <f t="shared" si="13"/>
        <v>18023.729999999996</v>
      </c>
      <c r="K60" s="36">
        <f>SUM(B60:J60)</f>
        <v>-687588.70000000007</v>
      </c>
    </row>
    <row r="61" spans="1:11" ht="18.75" customHeight="1">
      <c r="A61" s="16" t="s">
        <v>83</v>
      </c>
      <c r="B61" s="36">
        <f t="shared" ref="B61:J61" si="14">B62+B63+B64+B65+B66+B67</f>
        <v>-238524.28</v>
      </c>
      <c r="C61" s="36">
        <f t="shared" si="14"/>
        <v>-230534.1</v>
      </c>
      <c r="D61" s="36">
        <f t="shared" si="14"/>
        <v>-228090.8</v>
      </c>
      <c r="E61" s="36">
        <f t="shared" si="14"/>
        <v>-261979.28</v>
      </c>
      <c r="F61" s="36">
        <f t="shared" si="14"/>
        <v>-259707.13</v>
      </c>
      <c r="G61" s="36">
        <f t="shared" si="14"/>
        <v>-270357.12</v>
      </c>
      <c r="H61" s="36">
        <f t="shared" si="14"/>
        <v>-190341</v>
      </c>
      <c r="I61" s="36">
        <f t="shared" si="14"/>
        <v>-35898</v>
      </c>
      <c r="J61" s="36">
        <f t="shared" si="14"/>
        <v>-63114</v>
      </c>
      <c r="K61" s="36">
        <f t="shared" ref="K61:K92" si="15">SUM(B61:J61)</f>
        <v>-1778545.71</v>
      </c>
    </row>
    <row r="62" spans="1:11" ht="18.75" customHeight="1">
      <c r="A62" s="12" t="s">
        <v>84</v>
      </c>
      <c r="B62" s="36">
        <f>-ROUND(B9*$D$3,2)</f>
        <v>-161928</v>
      </c>
      <c r="C62" s="36">
        <f t="shared" ref="C62:J62" si="16">-ROUND(C9*$D$3,2)</f>
        <v>-224544</v>
      </c>
      <c r="D62" s="36">
        <f t="shared" si="16"/>
        <v>-196143</v>
      </c>
      <c r="E62" s="36">
        <f t="shared" si="16"/>
        <v>-137403</v>
      </c>
      <c r="F62" s="36">
        <f t="shared" si="16"/>
        <v>-172527</v>
      </c>
      <c r="G62" s="36">
        <f t="shared" si="16"/>
        <v>-204186</v>
      </c>
      <c r="H62" s="36">
        <f t="shared" si="16"/>
        <v>-193398</v>
      </c>
      <c r="I62" s="36">
        <f t="shared" si="16"/>
        <v>-36066</v>
      </c>
      <c r="J62" s="36">
        <f t="shared" si="16"/>
        <v>-64032</v>
      </c>
      <c r="K62" s="36">
        <f t="shared" si="15"/>
        <v>-1390227</v>
      </c>
    </row>
    <row r="63" spans="1:11" ht="18.75" customHeight="1">
      <c r="A63" s="12" t="s">
        <v>58</v>
      </c>
      <c r="B63" s="19">
        <v>2763</v>
      </c>
      <c r="C63" s="19">
        <v>3528</v>
      </c>
      <c r="D63" s="19">
        <v>3126</v>
      </c>
      <c r="E63" s="19">
        <v>402</v>
      </c>
      <c r="F63" s="19">
        <v>3633</v>
      </c>
      <c r="G63" s="19">
        <v>11163</v>
      </c>
      <c r="H63" s="19">
        <v>3057</v>
      </c>
      <c r="I63" s="19">
        <v>168</v>
      </c>
      <c r="J63" s="19">
        <v>918</v>
      </c>
      <c r="K63" s="19">
        <f t="shared" si="15"/>
        <v>28758</v>
      </c>
    </row>
    <row r="64" spans="1:11" ht="18.75" customHeight="1">
      <c r="A64" s="12" t="s">
        <v>59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ht="18.75" customHeight="1">
      <c r="A65" s="12" t="s">
        <v>60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61</v>
      </c>
      <c r="B66" s="48">
        <v>-79359.28</v>
      </c>
      <c r="C66" s="48">
        <v>-9518.1</v>
      </c>
      <c r="D66" s="48">
        <v>-35073.800000000003</v>
      </c>
      <c r="E66" s="48">
        <v>-124978.28</v>
      </c>
      <c r="F66" s="48">
        <v>-90813.13</v>
      </c>
      <c r="G66" s="48">
        <v>-77334.12</v>
      </c>
      <c r="H66" s="19">
        <v>0</v>
      </c>
      <c r="I66" s="19">
        <v>0</v>
      </c>
      <c r="J66" s="19">
        <v>0</v>
      </c>
      <c r="K66" s="36">
        <f t="shared" si="15"/>
        <v>-417076.71</v>
      </c>
    </row>
    <row r="67" spans="1:11" ht="18.75" customHeight="1">
      <c r="A67" s="12" t="s">
        <v>62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88</v>
      </c>
      <c r="B68" s="36">
        <f t="shared" ref="B68:J68" si="17">SUM(B69:B92)</f>
        <v>-14176.85</v>
      </c>
      <c r="C68" s="36">
        <f t="shared" si="17"/>
        <v>-20775.63</v>
      </c>
      <c r="D68" s="36">
        <f t="shared" si="17"/>
        <v>-20547.419999999998</v>
      </c>
      <c r="E68" s="36">
        <f t="shared" si="17"/>
        <v>-26308.309999999998</v>
      </c>
      <c r="F68" s="36">
        <f t="shared" si="17"/>
        <v>-19129.29</v>
      </c>
      <c r="G68" s="36">
        <f t="shared" si="17"/>
        <v>-28594.39</v>
      </c>
      <c r="H68" s="36">
        <f t="shared" si="17"/>
        <v>-13989.36</v>
      </c>
      <c r="I68" s="36">
        <f t="shared" si="17"/>
        <v>-43698.880000000005</v>
      </c>
      <c r="J68" s="36">
        <f t="shared" si="17"/>
        <v>-24496.36</v>
      </c>
      <c r="K68" s="36">
        <f t="shared" si="15"/>
        <v>-211716.49</v>
      </c>
    </row>
    <row r="69" spans="1:11" ht="18.75" customHeight="1">
      <c r="A69" s="12" t="s">
        <v>63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64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65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67</v>
      </c>
      <c r="B73" s="36">
        <v>-14176.85</v>
      </c>
      <c r="C73" s="36">
        <v>-20580.23</v>
      </c>
      <c r="D73" s="36">
        <v>-19455.32</v>
      </c>
      <c r="E73" s="36">
        <v>-13643.24</v>
      </c>
      <c r="F73" s="36">
        <v>-18748.64</v>
      </c>
      <c r="G73" s="36">
        <v>-28570.04</v>
      </c>
      <c r="H73" s="36">
        <v>-13989.36</v>
      </c>
      <c r="I73" s="36">
        <v>-4917.91</v>
      </c>
      <c r="J73" s="36">
        <v>-10138.69</v>
      </c>
      <c r="K73" s="49">
        <f t="shared" si="15"/>
        <v>-144220.28</v>
      </c>
    </row>
    <row r="74" spans="1:11" ht="18.75" customHeight="1">
      <c r="A74" s="12" t="s">
        <v>68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70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73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74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75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77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86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89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90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96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97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98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99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6">
        <f t="shared" si="15"/>
        <v>0</v>
      </c>
      <c r="L90" s="58"/>
    </row>
    <row r="91" spans="1:12" ht="18.75" customHeight="1">
      <c r="A91" s="12" t="s">
        <v>100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7">
        <v>0</v>
      </c>
      <c r="L91" s="57"/>
    </row>
    <row r="92" spans="1:12" ht="18.75" customHeight="1">
      <c r="A92" s="12" t="s">
        <v>118</v>
      </c>
      <c r="B92" s="19">
        <v>0</v>
      </c>
      <c r="C92" s="19">
        <v>0</v>
      </c>
      <c r="D92" s="19">
        <v>0</v>
      </c>
      <c r="E92" s="49">
        <v>-11752.27</v>
      </c>
      <c r="F92" s="19">
        <v>0</v>
      </c>
      <c r="G92" s="19">
        <v>0</v>
      </c>
      <c r="H92" s="19">
        <v>0</v>
      </c>
      <c r="I92" s="49">
        <v>-6991.14</v>
      </c>
      <c r="J92" s="49">
        <v>-14357.67</v>
      </c>
      <c r="K92" s="49">
        <f t="shared" si="15"/>
        <v>-33101.08</v>
      </c>
      <c r="L92" s="57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7"/>
    </row>
    <row r="94" spans="1:12" ht="18.75" customHeight="1">
      <c r="A94" s="16" t="s">
        <v>119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7">
        <v>0</v>
      </c>
      <c r="L94" s="57"/>
    </row>
    <row r="95" spans="1:12" ht="18.75" customHeight="1">
      <c r="A95" s="16" t="s">
        <v>126</v>
      </c>
      <c r="B95" s="36">
        <v>134335.99</v>
      </c>
      <c r="C95" s="36">
        <v>170878.7</v>
      </c>
      <c r="D95" s="36">
        <v>189016.29</v>
      </c>
      <c r="E95" s="36">
        <v>169562.56</v>
      </c>
      <c r="F95" s="36">
        <v>166759.10999999999</v>
      </c>
      <c r="G95" s="36">
        <v>225634.71</v>
      </c>
      <c r="H95" s="36">
        <v>140852.04999999999</v>
      </c>
      <c r="I95" s="19">
        <v>0</v>
      </c>
      <c r="J95" s="36">
        <v>105634.09</v>
      </c>
      <c r="K95" s="49">
        <f t="shared" ref="K95" si="18">SUM(B95:J95)</f>
        <v>1302673.5000000002</v>
      </c>
      <c r="L95" s="58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ref="K95:K99" si="19">SUM(B96:J96)</f>
        <v>0</v>
      </c>
      <c r="L96" s="55"/>
    </row>
    <row r="97" spans="1:13" ht="18.75" customHeight="1">
      <c r="A97" s="16" t="s">
        <v>92</v>
      </c>
      <c r="B97" s="24">
        <f t="shared" ref="B97:H97" si="20">+B98+B99</f>
        <v>1329492.58</v>
      </c>
      <c r="C97" s="24">
        <f t="shared" si="20"/>
        <v>2113258.0300000003</v>
      </c>
      <c r="D97" s="24">
        <f t="shared" si="20"/>
        <v>2467856.8200000003</v>
      </c>
      <c r="E97" s="24">
        <f t="shared" si="20"/>
        <v>1297211.2899999998</v>
      </c>
      <c r="F97" s="24">
        <f t="shared" si="20"/>
        <v>1886469.5899999999</v>
      </c>
      <c r="G97" s="24">
        <f t="shared" si="20"/>
        <v>2546054.9</v>
      </c>
      <c r="H97" s="24">
        <f t="shared" si="20"/>
        <v>1376371.7499999998</v>
      </c>
      <c r="I97" s="24">
        <f>+I98+I99</f>
        <v>475255.66000000003</v>
      </c>
      <c r="J97" s="24">
        <f>+J98+J99</f>
        <v>820128.01</v>
      </c>
      <c r="K97" s="49">
        <f t="shared" si="19"/>
        <v>14312098.630000001</v>
      </c>
      <c r="L97" s="55"/>
    </row>
    <row r="98" spans="1:13" ht="18.75" customHeight="1">
      <c r="A98" s="16" t="s">
        <v>91</v>
      </c>
      <c r="B98" s="24">
        <f t="shared" ref="B98:J98" si="21">+B48+B61+B68+B94</f>
        <v>1179142.2</v>
      </c>
      <c r="C98" s="24">
        <f t="shared" si="21"/>
        <v>1921008.0300000003</v>
      </c>
      <c r="D98" s="24">
        <f t="shared" si="21"/>
        <v>2257288.7700000005</v>
      </c>
      <c r="E98" s="24">
        <f t="shared" si="21"/>
        <v>1107523.3699999999</v>
      </c>
      <c r="F98" s="24">
        <f t="shared" si="21"/>
        <v>1700138.5499999998</v>
      </c>
      <c r="G98" s="24">
        <f t="shared" si="21"/>
        <v>2293761.2399999998</v>
      </c>
      <c r="H98" s="24">
        <f t="shared" si="21"/>
        <v>1219015.2999999998</v>
      </c>
      <c r="I98" s="24">
        <f t="shared" si="21"/>
        <v>475255.66000000003</v>
      </c>
      <c r="J98" s="24">
        <f t="shared" si="21"/>
        <v>702126.66</v>
      </c>
      <c r="K98" s="49">
        <f t="shared" si="19"/>
        <v>12855259.780000001</v>
      </c>
      <c r="L98" s="55"/>
    </row>
    <row r="99" spans="1:13" ht="18" customHeight="1">
      <c r="A99" s="16" t="s">
        <v>95</v>
      </c>
      <c r="B99" s="24">
        <f t="shared" ref="B99:J99" si="22">IF(+B56+B95+B100&lt;0,0,(B56+B95+B100))</f>
        <v>150350.38</v>
      </c>
      <c r="C99" s="24">
        <f t="shared" si="22"/>
        <v>192250</v>
      </c>
      <c r="D99" s="24">
        <f t="shared" si="22"/>
        <v>210568.05000000002</v>
      </c>
      <c r="E99" s="24">
        <f t="shared" si="22"/>
        <v>189687.91999999998</v>
      </c>
      <c r="F99" s="24">
        <f t="shared" si="22"/>
        <v>186331.03999999998</v>
      </c>
      <c r="G99" s="24">
        <f t="shared" si="22"/>
        <v>252293.66</v>
      </c>
      <c r="H99" s="24">
        <f t="shared" si="22"/>
        <v>157356.44999999998</v>
      </c>
      <c r="I99" s="19">
        <f t="shared" si="22"/>
        <v>0</v>
      </c>
      <c r="J99" s="24">
        <f t="shared" si="22"/>
        <v>118001.34999999999</v>
      </c>
      <c r="K99" s="49">
        <f t="shared" si="19"/>
        <v>1456838.85</v>
      </c>
    </row>
    <row r="100" spans="1:13" ht="18.75" customHeight="1">
      <c r="A100" s="16" t="s">
        <v>93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59"/>
    </row>
    <row r="101" spans="1:13" ht="18.75" customHeight="1">
      <c r="A101" s="16" t="s">
        <v>94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78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14312098.620000003</v>
      </c>
    </row>
    <row r="106" spans="1:13" ht="18.75" customHeight="1">
      <c r="A106" s="26" t="s">
        <v>79</v>
      </c>
      <c r="B106" s="27">
        <v>165536.85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165536.85</v>
      </c>
    </row>
    <row r="107" spans="1:13" ht="18.75" customHeight="1">
      <c r="A107" s="26" t="s">
        <v>80</v>
      </c>
      <c r="B107" s="27">
        <v>1163955.72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3">SUM(B107:J107)</f>
        <v>1163955.72</v>
      </c>
    </row>
    <row r="108" spans="1:13" ht="18.75" customHeight="1">
      <c r="A108" s="26" t="s">
        <v>81</v>
      </c>
      <c r="B108" s="41">
        <v>0</v>
      </c>
      <c r="C108" s="27">
        <f>+C97</f>
        <v>2113258.0300000003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3"/>
        <v>2113258.0300000003</v>
      </c>
    </row>
    <row r="109" spans="1:13" ht="18.75" customHeight="1">
      <c r="A109" s="26" t="s">
        <v>82</v>
      </c>
      <c r="B109" s="41">
        <v>0</v>
      </c>
      <c r="C109" s="41">
        <v>0</v>
      </c>
      <c r="D109" s="27">
        <f>+D97</f>
        <v>2467856.8200000003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3"/>
        <v>2467856.8200000003</v>
      </c>
    </row>
    <row r="110" spans="1:13" ht="18.75" customHeight="1">
      <c r="A110" s="26" t="s">
        <v>101</v>
      </c>
      <c r="B110" s="41">
        <v>0</v>
      </c>
      <c r="C110" s="41">
        <v>0</v>
      </c>
      <c r="D110" s="41">
        <v>0</v>
      </c>
      <c r="E110" s="27">
        <f>+E97</f>
        <v>1297211.2899999998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3"/>
        <v>1297211.2899999998</v>
      </c>
    </row>
    <row r="111" spans="1:13" ht="18.75" customHeight="1">
      <c r="A111" s="26" t="s">
        <v>102</v>
      </c>
      <c r="B111" s="41">
        <v>0</v>
      </c>
      <c r="C111" s="41">
        <v>0</v>
      </c>
      <c r="D111" s="41">
        <v>0</v>
      </c>
      <c r="E111" s="41">
        <v>0</v>
      </c>
      <c r="F111" s="27">
        <v>233018.2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3"/>
        <v>233018.2</v>
      </c>
    </row>
    <row r="112" spans="1:13" ht="18.75" customHeight="1">
      <c r="A112" s="26" t="s">
        <v>103</v>
      </c>
      <c r="B112" s="41">
        <v>0</v>
      </c>
      <c r="C112" s="41">
        <v>0</v>
      </c>
      <c r="D112" s="41">
        <v>0</v>
      </c>
      <c r="E112" s="41">
        <v>0</v>
      </c>
      <c r="F112" s="27">
        <v>323076.25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3"/>
        <v>323076.25</v>
      </c>
    </row>
    <row r="113" spans="1:11" ht="18.75" customHeight="1">
      <c r="A113" s="26" t="s">
        <v>104</v>
      </c>
      <c r="B113" s="41">
        <v>0</v>
      </c>
      <c r="C113" s="41">
        <v>0</v>
      </c>
      <c r="D113" s="41">
        <v>0</v>
      </c>
      <c r="E113" s="41">
        <v>0</v>
      </c>
      <c r="F113" s="27">
        <v>494695.51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3"/>
        <v>494695.51</v>
      </c>
    </row>
    <row r="114" spans="1:11" ht="18.75" customHeight="1">
      <c r="A114" s="26" t="s">
        <v>105</v>
      </c>
      <c r="B114" s="41">
        <v>0</v>
      </c>
      <c r="C114" s="41">
        <v>0</v>
      </c>
      <c r="D114" s="41">
        <v>0</v>
      </c>
      <c r="E114" s="41">
        <v>0</v>
      </c>
      <c r="F114" s="27">
        <v>835679.63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3"/>
        <v>835679.63</v>
      </c>
    </row>
    <row r="115" spans="1:11" ht="18.75" customHeight="1">
      <c r="A115" s="26" t="s">
        <v>106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699034.84</v>
      </c>
      <c r="H115" s="41">
        <v>0</v>
      </c>
      <c r="I115" s="41">
        <v>0</v>
      </c>
      <c r="J115" s="41">
        <v>0</v>
      </c>
      <c r="K115" s="42">
        <f t="shared" si="23"/>
        <v>699034.84</v>
      </c>
    </row>
    <row r="116" spans="1:11" ht="18.75" customHeight="1">
      <c r="A116" s="26" t="s">
        <v>107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124473.58</v>
      </c>
      <c r="H116" s="41">
        <v>0</v>
      </c>
      <c r="I116" s="41">
        <v>0</v>
      </c>
      <c r="J116" s="41">
        <v>0</v>
      </c>
      <c r="K116" s="42">
        <f t="shared" si="23"/>
        <v>124473.58</v>
      </c>
    </row>
    <row r="117" spans="1:11" ht="18.75" customHeight="1">
      <c r="A117" s="26" t="s">
        <v>108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469686.38</v>
      </c>
      <c r="H117" s="41">
        <v>0</v>
      </c>
      <c r="I117" s="41">
        <v>0</v>
      </c>
      <c r="J117" s="41">
        <v>0</v>
      </c>
      <c r="K117" s="42">
        <f t="shared" si="23"/>
        <v>469686.38</v>
      </c>
    </row>
    <row r="118" spans="1:11" ht="18.75" customHeight="1">
      <c r="A118" s="26" t="s">
        <v>109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355301.8</v>
      </c>
      <c r="H118" s="41">
        <v>0</v>
      </c>
      <c r="I118" s="41">
        <v>0</v>
      </c>
      <c r="J118" s="41">
        <v>0</v>
      </c>
      <c r="K118" s="42">
        <f t="shared" si="23"/>
        <v>355301.8</v>
      </c>
    </row>
    <row r="119" spans="1:11" ht="18.75" customHeight="1">
      <c r="A119" s="26" t="s">
        <v>110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897558.3</v>
      </c>
      <c r="H119" s="41">
        <v>0</v>
      </c>
      <c r="I119" s="41">
        <v>0</v>
      </c>
      <c r="J119" s="41">
        <v>0</v>
      </c>
      <c r="K119" s="42">
        <f t="shared" si="23"/>
        <v>897558.3</v>
      </c>
    </row>
    <row r="120" spans="1:11" ht="18.75" customHeight="1">
      <c r="A120" s="26" t="s">
        <v>111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494295.3</v>
      </c>
      <c r="I120" s="41">
        <v>0</v>
      </c>
      <c r="J120" s="41">
        <v>0</v>
      </c>
      <c r="K120" s="42">
        <f t="shared" si="23"/>
        <v>494295.3</v>
      </c>
    </row>
    <row r="121" spans="1:11" ht="18.75" customHeight="1">
      <c r="A121" s="26" t="s">
        <v>112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882076.45</v>
      </c>
      <c r="I121" s="41">
        <v>0</v>
      </c>
      <c r="J121" s="41">
        <v>0</v>
      </c>
      <c r="K121" s="42">
        <f t="shared" si="23"/>
        <v>882076.45</v>
      </c>
    </row>
    <row r="122" spans="1:11" ht="18.75" customHeight="1">
      <c r="A122" s="26" t="s">
        <v>113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475255.66</v>
      </c>
      <c r="J122" s="41">
        <v>0</v>
      </c>
      <c r="K122" s="42">
        <f t="shared" si="23"/>
        <v>475255.66</v>
      </c>
    </row>
    <row r="123" spans="1:11" ht="18.75" customHeight="1">
      <c r="A123" s="28" t="s">
        <v>114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820128.01</v>
      </c>
      <c r="K123" s="45">
        <f t="shared" si="23"/>
        <v>820128.01</v>
      </c>
    </row>
    <row r="124" spans="1:11" ht="18.75" customHeight="1">
      <c r="A124" s="40" t="s">
        <v>127</v>
      </c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70" t="s">
        <v>128</v>
      </c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2014-05-13T18:07:48Z</dcterms:modified>
</cp:coreProperties>
</file>