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94" i="8"/>
  <c r="K87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C60" s="1"/>
  <c r="D62"/>
  <c r="D61" s="1"/>
  <c r="D60" s="1"/>
  <c r="E62"/>
  <c r="E61" s="1"/>
  <c r="E60" s="1"/>
  <c r="F62"/>
  <c r="F61" s="1"/>
  <c r="F60" s="1"/>
  <c r="G62"/>
  <c r="G61" s="1"/>
  <c r="G60" s="1"/>
  <c r="H62"/>
  <c r="H61" s="1"/>
  <c r="I62"/>
  <c r="I61" s="1"/>
  <c r="I60" s="1"/>
  <c r="J62"/>
  <c r="J61" s="1"/>
  <c r="J60" s="1"/>
  <c r="K63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H60" l="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48" s="1"/>
  <c r="C50"/>
  <c r="K50" s="1"/>
  <c r="K62"/>
  <c r="C47" l="1"/>
  <c r="C98"/>
  <c r="C97" s="1"/>
  <c r="C108" s="1"/>
  <c r="K108" s="1"/>
  <c r="K105" s="1"/>
  <c r="K49"/>
  <c r="B48"/>
  <c r="K48" l="1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<sst xmlns="http://schemas.openxmlformats.org/spreadsheetml/2006/main" count="129" uniqueCount="129">
  <si>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</si>
  <si>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</si>
  <si>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</si>
  <si>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</si>
  <si>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</si>
  <si>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</si>
  <si>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</si>
  <si>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</si>
  <si>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</si>
  <si>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</si>
  <si>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</si>
  <si>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</si>
  <si>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</si>
  <si>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</si>
  <si>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</si>
  <si>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</si>
  <si>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</si>
  <si>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</si>
  <si>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</si>
  <si>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</si>
  <si>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</si>
  <si>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</si>
  <si>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</si>
  <si>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</si>
  <si>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</si>
  <si>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</si>
  <si>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</si>
  <si>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</si>
  <si>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</si>
  <si>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</si>
  <si>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</si>
  <si>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</si>
  <si>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</si>
  <si>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</si>
  <si>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</si>
  <si>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</si>
  <si>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</si>
  <si>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</si>
  <si>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</si>
  <si>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</si>
  <si>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</si>
  <si>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</si>
  <si>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</si>
  <si>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</si>
  <si>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</si>
  <si>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</si>
  <si>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</si>
  <si>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</si>
  <si>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</si>
  <si>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</si>
  <si>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</si>
  <si>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</si>
  <si>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</si>
  <si>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</si>
  <si>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</si>
  <si>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</si>
  <si>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</si>
  <si>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</si>
  <si>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</si>
  <si>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</si>
  <si>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</si>
  <si>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</si>
  <si>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</si>
  <si>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</si>
  <si>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</si>
  <si>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</si>
  <si>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</si>
  <si>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</si>
  <si>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</si>
  <si>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</si>
  <si>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</si>
  <si>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</si>
  <si>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</si>
  <si>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</si>
  <si>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</si>
  <si>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</si>
  <si>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</si>
  <si>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</si>
  <si>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</si>
  <si>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</si>
  <si>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</si>
  <si>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</si>
  <si>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</si>
  <si>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</si>
  <si>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</si>
  <si>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</si>
  <si>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</si>
  <si>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</si>
  <si>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</si>
  <si>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</si>
  <si>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</si>
  <si>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</si>
  <si>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</si>
  <si>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</si>
  <si>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</si>
  <si>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</si>
  <si>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</si>
  <si>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</si>
  <si>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</si>
  <si>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</si>
  <si>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</si>
  <si>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</si>
  <si>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</si>
  <si>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</si>
  <si>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</si>
  <si>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</si>
  <si>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</si>
  <si>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</si>
  <si>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</si>
  <si>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</si>
  <si>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</si>
  <si>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</si>
  <si>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</si>
  <si>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</si>
  <si>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</si>
  <si>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</si>
  <si>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</si>
  <si>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</si>
  <si>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</si>
  <si>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</si>
  <si>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</si>
  <si>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</si>
  <si>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</si>
  <si>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</si>
  <si>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</si>
  <si>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06/05/14 - VENCIMENTO 13/05/14</t>
  </si>
  <si>
    <t>6.3. Revisão de Remuneração pelo Transporte Coletivo  (1)</t>
  </si>
  <si>
    <t>Nota:</t>
  </si>
  <si>
    <t>(1) - Revisão dos passageiros processados pelo SBE de 19 a 24/04/14 (12.551 passageiros).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</si>
</sst>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118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117</v>
      </c>
      <c r="J5" s="68" t="s">
        <v>116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620190</v>
      </c>
      <c r="C7" s="9">
        <f t="shared" si="0"/>
        <v>824630</v>
      </c>
      <c r="D7" s="9">
        <f t="shared" si="0"/>
        <v>829542</v>
      </c>
      <c r="E7" s="9">
        <f t="shared" si="0"/>
        <v>571274</v>
      </c>
      <c r="F7" s="9">
        <f t="shared" si="0"/>
        <v>808316</v>
      </c>
      <c r="G7" s="9">
        <f t="shared" si="0"/>
        <v>1244773</v>
      </c>
      <c r="H7" s="9">
        <f t="shared" si="0"/>
        <v>592821</v>
      </c>
      <c r="I7" s="9">
        <f t="shared" si="0"/>
        <v>131236</v>
      </c>
      <c r="J7" s="9">
        <f t="shared" si="0"/>
        <v>305899</v>
      </c>
      <c r="K7" s="9">
        <f t="shared" si="0"/>
        <v>5928681</v>
      </c>
      <c r="L7" s="53"/>
    </row>
    <row r="8" spans="1:13" ht="17.25" customHeight="1">
      <c r="A8" s="10" t="s">
        <v>124</v>
      </c>
      <c r="B8" s="11">
        <f>B9+B12+B16</f>
        <v>371504</v>
      </c>
      <c r="C8" s="11">
        <f t="shared" ref="C8:J8" si="1">C9+C12+C16</f>
        <v>503075</v>
      </c>
      <c r="D8" s="11">
        <f t="shared" si="1"/>
        <v>472508</v>
      </c>
      <c r="E8" s="11">
        <f t="shared" si="1"/>
        <v>340228</v>
      </c>
      <c r="F8" s="11">
        <f t="shared" si="1"/>
        <v>456372</v>
      </c>
      <c r="G8" s="11">
        <f t="shared" si="1"/>
        <v>682401</v>
      </c>
      <c r="H8" s="11">
        <f t="shared" si="1"/>
        <v>367300</v>
      </c>
      <c r="I8" s="11">
        <f t="shared" si="1"/>
        <v>71142</v>
      </c>
      <c r="J8" s="11">
        <f t="shared" si="1"/>
        <v>170979</v>
      </c>
      <c r="K8" s="11">
        <f>SUM(B8:J8)</f>
        <v>3435509</v>
      </c>
    </row>
    <row r="9" spans="1:13" ht="17.25" customHeight="1">
      <c r="A9" s="15" t="s">
        <v>17</v>
      </c>
      <c r="B9" s="13">
        <f>+B10+B11</f>
        <v>53583</v>
      </c>
      <c r="C9" s="13">
        <f t="shared" ref="C9:J9" si="2">+C10+C11</f>
        <v>73676</v>
      </c>
      <c r="D9" s="13">
        <f t="shared" si="2"/>
        <v>63974</v>
      </c>
      <c r="E9" s="13">
        <f t="shared" si="2"/>
        <v>47295</v>
      </c>
      <c r="F9" s="13">
        <f t="shared" si="2"/>
        <v>56918</v>
      </c>
      <c r="G9" s="13">
        <f t="shared" si="2"/>
        <v>67777</v>
      </c>
      <c r="H9" s="13">
        <f t="shared" si="2"/>
        <v>64348</v>
      </c>
      <c r="I9" s="13">
        <f t="shared" si="2"/>
        <v>12259</v>
      </c>
      <c r="J9" s="13">
        <f t="shared" si="2"/>
        <v>20534</v>
      </c>
      <c r="K9" s="11">
        <f>SUM(B9:J9)</f>
        <v>460364</v>
      </c>
    </row>
    <row r="10" spans="1:13" ht="17.25" customHeight="1">
      <c r="A10" s="30" t="s">
        <v>18</v>
      </c>
      <c r="B10" s="13">
        <v>53583</v>
      </c>
      <c r="C10" s="13">
        <v>73676</v>
      </c>
      <c r="D10" s="13">
        <v>63974</v>
      </c>
      <c r="E10" s="13">
        <v>47295</v>
      </c>
      <c r="F10" s="13">
        <v>56918</v>
      </c>
      <c r="G10" s="13">
        <v>67777</v>
      </c>
      <c r="H10" s="13">
        <v>64348</v>
      </c>
      <c r="I10" s="13">
        <v>12259</v>
      </c>
      <c r="J10" s="13">
        <v>20534</v>
      </c>
      <c r="K10" s="11">
        <f>SUM(B10:J10)</f>
        <v>460364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309825</v>
      </c>
      <c r="C12" s="17">
        <f t="shared" si="3"/>
        <v>418264</v>
      </c>
      <c r="D12" s="17">
        <f t="shared" si="3"/>
        <v>398497</v>
      </c>
      <c r="E12" s="17">
        <f t="shared" si="3"/>
        <v>286002</v>
      </c>
      <c r="F12" s="17">
        <f t="shared" si="3"/>
        <v>389811</v>
      </c>
      <c r="G12" s="17">
        <f t="shared" si="3"/>
        <v>600049</v>
      </c>
      <c r="H12" s="17">
        <f t="shared" si="3"/>
        <v>295040</v>
      </c>
      <c r="I12" s="17">
        <f t="shared" si="3"/>
        <v>57023</v>
      </c>
      <c r="J12" s="17">
        <f t="shared" si="3"/>
        <v>146704</v>
      </c>
      <c r="K12" s="11">
        <f t="shared" ref="K12:K27" si="4">SUM(B12:J12)</f>
        <v>2901215</v>
      </c>
    </row>
    <row r="13" spans="1:13" ht="17.25" customHeight="1">
      <c r="A13" s="14" t="s">
        <v>20</v>
      </c>
      <c r="B13" s="13">
        <v>133923</v>
      </c>
      <c r="C13" s="13">
        <v>192644</v>
      </c>
      <c r="D13" s="13">
        <v>190270</v>
      </c>
      <c r="E13" s="13">
        <v>133633</v>
      </c>
      <c r="F13" s="13">
        <v>180900</v>
      </c>
      <c r="G13" s="13">
        <v>270704</v>
      </c>
      <c r="H13" s="13">
        <v>127188</v>
      </c>
      <c r="I13" s="13">
        <v>28721</v>
      </c>
      <c r="J13" s="13">
        <v>70205</v>
      </c>
      <c r="K13" s="11">
        <f t="shared" si="4"/>
        <v>1328188</v>
      </c>
      <c r="L13" s="53"/>
      <c r="M13" s="54"/>
    </row>
    <row r="14" spans="1:13" ht="17.25" customHeight="1">
      <c r="A14" s="14" t="s">
        <v>21</v>
      </c>
      <c r="B14" s="13">
        <v>139955</v>
      </c>
      <c r="C14" s="13">
        <v>171997</v>
      </c>
      <c r="D14" s="13">
        <v>160715</v>
      </c>
      <c r="E14" s="13">
        <v>121098</v>
      </c>
      <c r="F14" s="13">
        <v>165892</v>
      </c>
      <c r="G14" s="13">
        <v>274580</v>
      </c>
      <c r="H14" s="13">
        <v>131312</v>
      </c>
      <c r="I14" s="13">
        <v>20697</v>
      </c>
      <c r="J14" s="13">
        <v>59061</v>
      </c>
      <c r="K14" s="11">
        <f t="shared" si="4"/>
        <v>1245307</v>
      </c>
      <c r="L14" s="53"/>
    </row>
    <row r="15" spans="1:13" ht="17.25" customHeight="1">
      <c r="A15" s="14" t="s">
        <v>22</v>
      </c>
      <c r="B15" s="13">
        <v>35947</v>
      </c>
      <c r="C15" s="13">
        <v>53623</v>
      </c>
      <c r="D15" s="13">
        <v>47512</v>
      </c>
      <c r="E15" s="13">
        <v>31271</v>
      </c>
      <c r="F15" s="13">
        <v>43019</v>
      </c>
      <c r="G15" s="13">
        <v>54765</v>
      </c>
      <c r="H15" s="13">
        <v>36540</v>
      </c>
      <c r="I15" s="13">
        <v>7605</v>
      </c>
      <c r="J15" s="13">
        <v>17438</v>
      </c>
      <c r="K15" s="11">
        <f t="shared" si="4"/>
        <v>327720</v>
      </c>
    </row>
    <row r="16" spans="1:13" ht="17.25" customHeight="1">
      <c r="A16" s="15" t="s">
        <v>120</v>
      </c>
      <c r="B16" s="13">
        <f>B17+B18+B19</f>
        <v>8096</v>
      </c>
      <c r="C16" s="13">
        <f t="shared" ref="C16:J16" si="5">C17+C18+C19</f>
        <v>11135</v>
      </c>
      <c r="D16" s="13">
        <f t="shared" si="5"/>
        <v>10037</v>
      </c>
      <c r="E16" s="13">
        <f t="shared" si="5"/>
        <v>6931</v>
      </c>
      <c r="F16" s="13">
        <f t="shared" si="5"/>
        <v>9643</v>
      </c>
      <c r="G16" s="13">
        <f t="shared" si="5"/>
        <v>14575</v>
      </c>
      <c r="H16" s="13">
        <f t="shared" si="5"/>
        <v>7912</v>
      </c>
      <c r="I16" s="13">
        <f t="shared" si="5"/>
        <v>1860</v>
      </c>
      <c r="J16" s="13">
        <f t="shared" si="5"/>
        <v>3741</v>
      </c>
      <c r="K16" s="11">
        <f t="shared" si="4"/>
        <v>73930</v>
      </c>
    </row>
    <row r="17" spans="1:12" ht="17.25" customHeight="1">
      <c r="A17" s="14" t="s">
        <v>121</v>
      </c>
      <c r="B17" s="13">
        <v>3265</v>
      </c>
      <c r="C17" s="13">
        <v>4514</v>
      </c>
      <c r="D17" s="13">
        <v>4084</v>
      </c>
      <c r="E17" s="13">
        <v>2995</v>
      </c>
      <c r="F17" s="13">
        <v>4262</v>
      </c>
      <c r="G17" s="13">
        <v>6682</v>
      </c>
      <c r="H17" s="13">
        <v>3626</v>
      </c>
      <c r="I17" s="13">
        <v>810</v>
      </c>
      <c r="J17" s="13">
        <v>1542</v>
      </c>
      <c r="K17" s="11">
        <f t="shared" si="4"/>
        <v>31780</v>
      </c>
    </row>
    <row r="18" spans="1:12" ht="17.25" customHeight="1">
      <c r="A18" s="14" t="s">
        <v>122</v>
      </c>
      <c r="B18" s="13">
        <v>196</v>
      </c>
      <c r="C18" s="13">
        <v>244</v>
      </c>
      <c r="D18" s="13">
        <v>274</v>
      </c>
      <c r="E18" s="13">
        <v>226</v>
      </c>
      <c r="F18" s="13">
        <v>313</v>
      </c>
      <c r="G18" s="13">
        <v>489</v>
      </c>
      <c r="H18" s="13">
        <v>242</v>
      </c>
      <c r="I18" s="13">
        <v>46</v>
      </c>
      <c r="J18" s="13">
        <v>70</v>
      </c>
      <c r="K18" s="11">
        <f t="shared" si="4"/>
        <v>2100</v>
      </c>
    </row>
    <row r="19" spans="1:12" ht="17.25" customHeight="1">
      <c r="A19" s="14" t="s">
        <v>123</v>
      </c>
      <c r="B19" s="13">
        <v>4635</v>
      </c>
      <c r="C19" s="13">
        <v>6377</v>
      </c>
      <c r="D19" s="13">
        <v>5679</v>
      </c>
      <c r="E19" s="13">
        <v>3710</v>
      </c>
      <c r="F19" s="13">
        <v>5068</v>
      </c>
      <c r="G19" s="13">
        <v>7404</v>
      </c>
      <c r="H19" s="13">
        <v>4044</v>
      </c>
      <c r="I19" s="13">
        <v>1004</v>
      </c>
      <c r="J19" s="13">
        <v>2129</v>
      </c>
      <c r="K19" s="11">
        <f t="shared" si="4"/>
        <v>40050</v>
      </c>
    </row>
    <row r="20" spans="1:12" ht="17.25" customHeight="1">
      <c r="A20" s="16" t="s">
        <v>23</v>
      </c>
      <c r="B20" s="11">
        <f>+B21+B22+B23</f>
        <v>200846</v>
      </c>
      <c r="C20" s="11">
        <f t="shared" ref="C20:J20" si="6">+C21+C22+C23</f>
        <v>246044</v>
      </c>
      <c r="D20" s="11">
        <f t="shared" si="6"/>
        <v>267974</v>
      </c>
      <c r="E20" s="11">
        <f t="shared" si="6"/>
        <v>175916</v>
      </c>
      <c r="F20" s="11">
        <f t="shared" si="6"/>
        <v>283011</v>
      </c>
      <c r="G20" s="11">
        <f t="shared" si="6"/>
        <v>486855</v>
      </c>
      <c r="H20" s="11">
        <f t="shared" si="6"/>
        <v>179285</v>
      </c>
      <c r="I20" s="11">
        <f t="shared" si="6"/>
        <v>43542</v>
      </c>
      <c r="J20" s="11">
        <f t="shared" si="6"/>
        <v>96855</v>
      </c>
      <c r="K20" s="11">
        <f t="shared" si="4"/>
        <v>1980328</v>
      </c>
    </row>
    <row r="21" spans="1:12" ht="17.25" customHeight="1">
      <c r="A21" s="12" t="s">
        <v>24</v>
      </c>
      <c r="B21" s="13">
        <v>99856</v>
      </c>
      <c r="C21" s="13">
        <v>133407</v>
      </c>
      <c r="D21" s="13">
        <v>147735</v>
      </c>
      <c r="E21" s="13">
        <v>95551</v>
      </c>
      <c r="F21" s="13">
        <v>151728</v>
      </c>
      <c r="G21" s="13">
        <v>246877</v>
      </c>
      <c r="H21" s="13">
        <v>95675</v>
      </c>
      <c r="I21" s="13">
        <v>25290</v>
      </c>
      <c r="J21" s="13">
        <v>52145</v>
      </c>
      <c r="K21" s="11">
        <f t="shared" si="4"/>
        <v>1048264</v>
      </c>
      <c r="L21" s="53"/>
    </row>
    <row r="22" spans="1:12" ht="17.25" customHeight="1">
      <c r="A22" s="12" t="s">
        <v>25</v>
      </c>
      <c r="B22" s="13">
        <v>82055</v>
      </c>
      <c r="C22" s="13">
        <v>88971</v>
      </c>
      <c r="D22" s="13">
        <v>94952</v>
      </c>
      <c r="E22" s="13">
        <v>66027</v>
      </c>
      <c r="F22" s="13">
        <v>107541</v>
      </c>
      <c r="G22" s="13">
        <v>203689</v>
      </c>
      <c r="H22" s="13">
        <v>67348</v>
      </c>
      <c r="I22" s="13">
        <v>14080</v>
      </c>
      <c r="J22" s="13">
        <v>35216</v>
      </c>
      <c r="K22" s="11">
        <f t="shared" si="4"/>
        <v>759879</v>
      </c>
      <c r="L22" s="53"/>
    </row>
    <row r="23" spans="1:12" ht="17.25" customHeight="1">
      <c r="A23" s="12" t="s">
        <v>26</v>
      </c>
      <c r="B23" s="13">
        <v>18935</v>
      </c>
      <c r="C23" s="13">
        <v>23666</v>
      </c>
      <c r="D23" s="13">
        <v>25287</v>
      </c>
      <c r="E23" s="13">
        <v>14338</v>
      </c>
      <c r="F23" s="13">
        <v>23742</v>
      </c>
      <c r="G23" s="13">
        <v>36289</v>
      </c>
      <c r="H23" s="13">
        <v>16262</v>
      </c>
      <c r="I23" s="13">
        <v>4172</v>
      </c>
      <c r="J23" s="13">
        <v>9494</v>
      </c>
      <c r="K23" s="11">
        <f t="shared" si="4"/>
        <v>172185</v>
      </c>
    </row>
    <row r="24" spans="1:12" ht="17.25" customHeight="1">
      <c r="A24" s="16" t="s">
        <v>27</v>
      </c>
      <c r="B24" s="13">
        <v>47840</v>
      </c>
      <c r="C24" s="13">
        <v>75511</v>
      </c>
      <c r="D24" s="13">
        <v>89060</v>
      </c>
      <c r="E24" s="13">
        <v>55130</v>
      </c>
      <c r="F24" s="13">
        <v>68933</v>
      </c>
      <c r="G24" s="13">
        <v>75517</v>
      </c>
      <c r="H24" s="13">
        <v>37262</v>
      </c>
      <c r="I24" s="13">
        <v>16552</v>
      </c>
      <c r="J24" s="13">
        <v>38065</v>
      </c>
      <c r="K24" s="11">
        <f t="shared" si="4"/>
        <v>503870</v>
      </c>
    </row>
    <row r="25" spans="1:12" ht="17.25" customHeight="1">
      <c r="A25" s="12" t="s">
        <v>28</v>
      </c>
      <c r="B25" s="13">
        <v>30618</v>
      </c>
      <c r="C25" s="13">
        <v>48327</v>
      </c>
      <c r="D25" s="13">
        <v>56998</v>
      </c>
      <c r="E25" s="13">
        <v>35283</v>
      </c>
      <c r="F25" s="13">
        <v>44117</v>
      </c>
      <c r="G25" s="13">
        <v>48331</v>
      </c>
      <c r="H25" s="13">
        <v>23848</v>
      </c>
      <c r="I25" s="13">
        <v>10593</v>
      </c>
      <c r="J25" s="13">
        <v>24362</v>
      </c>
      <c r="K25" s="11">
        <f t="shared" si="4"/>
        <v>322477</v>
      </c>
      <c r="L25" s="53"/>
    </row>
    <row r="26" spans="1:12" ht="17.25" customHeight="1">
      <c r="A26" s="12" t="s">
        <v>29</v>
      </c>
      <c r="B26" s="13">
        <v>17222</v>
      </c>
      <c r="C26" s="13">
        <v>27184</v>
      </c>
      <c r="D26" s="13">
        <v>32062</v>
      </c>
      <c r="E26" s="13">
        <v>19847</v>
      </c>
      <c r="F26" s="13">
        <v>24816</v>
      </c>
      <c r="G26" s="13">
        <v>27186</v>
      </c>
      <c r="H26" s="13">
        <v>13414</v>
      </c>
      <c r="I26" s="13">
        <v>5959</v>
      </c>
      <c r="J26" s="13">
        <v>13703</v>
      </c>
      <c r="K26" s="11">
        <f t="shared" si="4"/>
        <v>181393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8974</v>
      </c>
      <c r="I27" s="11">
        <v>0</v>
      </c>
      <c r="J27" s="11">
        <v>0</v>
      </c>
      <c r="K27" s="11">
        <f t="shared" si="4"/>
        <v>8974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4830.12</v>
      </c>
      <c r="I35" s="19">
        <v>0</v>
      </c>
      <c r="J35" s="19">
        <v>0</v>
      </c>
      <c r="K35" s="23">
        <f>SUM(B35:J35)</f>
        <v>4830.12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1423338.14</v>
      </c>
      <c r="C47" s="22">
        <f t="shared" ref="C47:H47" si="9">+C48+C56</f>
        <v>2155919.92</v>
      </c>
      <c r="D47" s="22">
        <f t="shared" si="9"/>
        <v>2461064.4300000002</v>
      </c>
      <c r="E47" s="22">
        <f t="shared" si="9"/>
        <v>1435540.02</v>
      </c>
      <c r="F47" s="22">
        <f t="shared" si="9"/>
        <v>1964358.4000000001</v>
      </c>
      <c r="G47" s="22">
        <f t="shared" si="9"/>
        <v>2602917.71</v>
      </c>
      <c r="H47" s="22">
        <f t="shared" si="9"/>
        <v>1428048.9100000001</v>
      </c>
      <c r="I47" s="22">
        <f>+I48+I56</f>
        <v>553225.36</v>
      </c>
      <c r="J47" s="22">
        <f>+J48+J56</f>
        <v>776124.33000000007</v>
      </c>
      <c r="K47" s="22">
        <f>SUM(B47:J47)</f>
        <v>14800537.220000001</v>
      </c>
    </row>
    <row r="48" spans="1:11" ht="17.25" customHeight="1">
      <c r="A48" s="16" t="s">
        <v>48</v>
      </c>
      <c r="B48" s="23">
        <f>SUM(B49:B55)</f>
        <v>1408389.47</v>
      </c>
      <c r="C48" s="23">
        <f t="shared" ref="C48:H48" si="10">SUM(C49:C55)</f>
        <v>2135910.69</v>
      </c>
      <c r="D48" s="23">
        <f t="shared" si="10"/>
        <v>2441010.29</v>
      </c>
      <c r="E48" s="23">
        <f t="shared" si="10"/>
        <v>1416759.52</v>
      </c>
      <c r="F48" s="23">
        <f t="shared" si="10"/>
        <v>1946101.6</v>
      </c>
      <c r="G48" s="23">
        <f t="shared" si="10"/>
        <v>2578049.36</v>
      </c>
      <c r="H48" s="23">
        <f t="shared" si="10"/>
        <v>1412661.4300000002</v>
      </c>
      <c r="I48" s="23">
        <f>SUM(I49:I55)</f>
        <v>553225.36</v>
      </c>
      <c r="J48" s="23">
        <f>SUM(J49:J55)</f>
        <v>764594.55</v>
      </c>
      <c r="K48" s="23">
        <f t="shared" ref="K48:K56" si="11">SUM(B48:J48)</f>
        <v>14656702.27</v>
      </c>
    </row>
    <row r="49" spans="1:11" ht="17.25" customHeight="1">
      <c r="A49" s="35" t="s">
        <v>49</v>
      </c>
      <c r="B49" s="23">
        <f t="shared" ref="B49:H49" si="12">ROUND(B30*B7,2)</f>
        <v>1408389.47</v>
      </c>
      <c r="C49" s="23">
        <f t="shared" si="12"/>
        <v>2131173.77</v>
      </c>
      <c r="D49" s="23">
        <f t="shared" si="12"/>
        <v>2441010.29</v>
      </c>
      <c r="E49" s="23">
        <f t="shared" si="12"/>
        <v>1416759.52</v>
      </c>
      <c r="F49" s="23">
        <f t="shared" si="12"/>
        <v>1946101.6</v>
      </c>
      <c r="G49" s="23">
        <f t="shared" si="12"/>
        <v>2578049.36</v>
      </c>
      <c r="H49" s="23">
        <f t="shared" si="12"/>
        <v>1407831.31</v>
      </c>
      <c r="I49" s="23">
        <f>ROUND(I30*I7,2)</f>
        <v>553225.36</v>
      </c>
      <c r="J49" s="23">
        <f>ROUND(J30*J7,2)</f>
        <v>764594.55</v>
      </c>
      <c r="K49" s="23">
        <f t="shared" si="11"/>
        <v>14647135.23</v>
      </c>
    </row>
    <row r="50" spans="1:11" ht="17.25" customHeight="1">
      <c r="A50" s="35" t="s">
        <v>50</v>
      </c>
      <c r="B50" s="19">
        <v>0</v>
      </c>
      <c r="C50" s="23">
        <f>ROUND(C31*C7,2)</f>
        <v>4736.92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4736.92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4830.12</v>
      </c>
      <c r="I53" s="32">
        <f>+I35</f>
        <v>0</v>
      </c>
      <c r="J53" s="32">
        <f>+J35</f>
        <v>0</v>
      </c>
      <c r="K53" s="23">
        <f t="shared" si="11"/>
        <v>4830.12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14948.67</v>
      </c>
      <c r="C56" s="37">
        <v>20009.23</v>
      </c>
      <c r="D56" s="37">
        <v>20054.14</v>
      </c>
      <c r="E56" s="37">
        <v>18780.5</v>
      </c>
      <c r="F56" s="37">
        <v>18256.8</v>
      </c>
      <c r="G56" s="37">
        <v>24868.35</v>
      </c>
      <c r="H56" s="37">
        <v>15387.48</v>
      </c>
      <c r="I56" s="19">
        <v>0</v>
      </c>
      <c r="J56" s="37">
        <v>11529.78</v>
      </c>
      <c r="K56" s="37">
        <f t="shared" si="11"/>
        <v>143834.95000000001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-437631.11</v>
      </c>
      <c r="C60" s="36">
        <f t="shared" si="13"/>
        <v>-250563.06</v>
      </c>
      <c r="D60" s="36">
        <f t="shared" si="13"/>
        <v>-289613.59000000003</v>
      </c>
      <c r="E60" s="36">
        <f t="shared" si="13"/>
        <v>-432215.26</v>
      </c>
      <c r="F60" s="36">
        <f t="shared" si="13"/>
        <v>-469375.92</v>
      </c>
      <c r="G60" s="36">
        <f t="shared" si="13"/>
        <v>-432130.65</v>
      </c>
      <c r="H60" s="36">
        <f t="shared" si="13"/>
        <v>-875457.11</v>
      </c>
      <c r="I60" s="36">
        <f t="shared" si="13"/>
        <v>-80455.38</v>
      </c>
      <c r="J60" s="36">
        <f t="shared" si="13"/>
        <v>-85633.32</v>
      </c>
      <c r="K60" s="36">
        <f>SUM(B60:J60)</f>
        <v>-3353075.3999999994</v>
      </c>
    </row>
    <row r="61" spans="1:11" ht="18.75" customHeight="1">
      <c r="A61" s="16" t="s">
        <v>83</v>
      </c>
      <c r="B61" s="36">
        <f t="shared" ref="B61:J61" si="14">B62+B63+B64+B65+B66+B67</f>
        <v>-423454.26</v>
      </c>
      <c r="C61" s="36">
        <f t="shared" si="14"/>
        <v>-229793.38</v>
      </c>
      <c r="D61" s="36">
        <f t="shared" si="14"/>
        <v>-269066.91000000003</v>
      </c>
      <c r="E61" s="36">
        <f t="shared" si="14"/>
        <v>-405744.24</v>
      </c>
      <c r="F61" s="36">
        <f t="shared" si="14"/>
        <v>-450246.63</v>
      </c>
      <c r="G61" s="36">
        <f t="shared" si="14"/>
        <v>-403537</v>
      </c>
      <c r="H61" s="36">
        <f t="shared" si="14"/>
        <v>-193044</v>
      </c>
      <c r="I61" s="36">
        <f t="shared" si="14"/>
        <v>-36777</v>
      </c>
      <c r="J61" s="36">
        <f t="shared" si="14"/>
        <v>-61602</v>
      </c>
      <c r="K61" s="36">
        <f t="shared" ref="K61:K94" si="15">SUM(B61:J61)</f>
        <v>-2473265.42</v>
      </c>
    </row>
    <row r="62" spans="1:11" ht="18.75" customHeight="1">
      <c r="A62" s="12" t="s">
        <v>84</v>
      </c>
      <c r="B62" s="36">
        <f>-ROUND(B9*$D$3,2)</f>
        <v>-160749</v>
      </c>
      <c r="C62" s="36">
        <f t="shared" ref="C62:J62" si="16">-ROUND(C9*$D$3,2)</f>
        <v>-221028</v>
      </c>
      <c r="D62" s="36">
        <f t="shared" si="16"/>
        <v>-191922</v>
      </c>
      <c r="E62" s="36">
        <f t="shared" si="16"/>
        <v>-141885</v>
      </c>
      <c r="F62" s="36">
        <f t="shared" si="16"/>
        <v>-170754</v>
      </c>
      <c r="G62" s="36">
        <f t="shared" si="16"/>
        <v>-203331</v>
      </c>
      <c r="H62" s="36">
        <f t="shared" si="16"/>
        <v>-193044</v>
      </c>
      <c r="I62" s="36">
        <f t="shared" si="16"/>
        <v>-36777</v>
      </c>
      <c r="J62" s="36">
        <f t="shared" si="16"/>
        <v>-61602</v>
      </c>
      <c r="K62" s="36">
        <f t="shared" si="15"/>
        <v>-1381092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-262705.26</v>
      </c>
      <c r="C66" s="48">
        <v>-8765.3799999999992</v>
      </c>
      <c r="D66" s="48">
        <v>-77144.91</v>
      </c>
      <c r="E66" s="48">
        <v>-263859.24</v>
      </c>
      <c r="F66" s="48">
        <v>-279492.63</v>
      </c>
      <c r="G66" s="48">
        <v>-200206</v>
      </c>
      <c r="H66" s="19">
        <v>0</v>
      </c>
      <c r="I66" s="19">
        <v>0</v>
      </c>
      <c r="J66" s="19">
        <v>0</v>
      </c>
      <c r="K66" s="36">
        <f t="shared" si="15"/>
        <v>-1092173.42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-14176.85</v>
      </c>
      <c r="C68" s="36">
        <f t="shared" si="17"/>
        <v>-20769.68</v>
      </c>
      <c r="D68" s="36">
        <f t="shared" si="17"/>
        <v>-20546.68</v>
      </c>
      <c r="E68" s="36">
        <f t="shared" si="17"/>
        <v>-26471.019999999997</v>
      </c>
      <c r="F68" s="36">
        <f t="shared" si="17"/>
        <v>-19129.29</v>
      </c>
      <c r="G68" s="36">
        <f t="shared" si="17"/>
        <v>-28593.65</v>
      </c>
      <c r="H68" s="36">
        <f t="shared" si="17"/>
        <v>-711193.24</v>
      </c>
      <c r="I68" s="36">
        <f t="shared" si="17"/>
        <v>-43678.380000000005</v>
      </c>
      <c r="J68" s="36">
        <f t="shared" si="17"/>
        <v>-24031.32</v>
      </c>
      <c r="K68" s="36">
        <f t="shared" si="15"/>
        <v>-908590.10999999987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-189.45</v>
      </c>
      <c r="D70" s="36">
        <v>-23.61</v>
      </c>
      <c r="E70" s="19">
        <v>0</v>
      </c>
      <c r="F70" s="19">
        <v>0</v>
      </c>
      <c r="G70" s="36">
        <v>-23.61</v>
      </c>
      <c r="H70" s="19">
        <v>0</v>
      </c>
      <c r="I70" s="19">
        <v>0</v>
      </c>
      <c r="J70" s="19">
        <v>0</v>
      </c>
      <c r="K70" s="36">
        <f t="shared" si="15"/>
        <v>-236.67000000000002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36">
        <v>-697203.88</v>
      </c>
      <c r="I87" s="19">
        <v>0</v>
      </c>
      <c r="J87" s="19">
        <v>0</v>
      </c>
      <c r="K87" s="49">
        <f t="shared" si="15"/>
        <v>-697203.88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-11914.98</v>
      </c>
      <c r="F92" s="19">
        <v>0</v>
      </c>
      <c r="G92" s="19">
        <v>0</v>
      </c>
      <c r="H92" s="19">
        <v>0</v>
      </c>
      <c r="I92" s="49">
        <v>-6970.64</v>
      </c>
      <c r="J92" s="49">
        <v>-13892.63</v>
      </c>
      <c r="K92" s="49">
        <f t="shared" si="15"/>
        <v>-32778.25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126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49">
        <v>28780.13</v>
      </c>
      <c r="I94" s="19">
        <v>0</v>
      </c>
      <c r="J94" s="19">
        <v>0</v>
      </c>
      <c r="K94" s="49">
        <f t="shared" si="15"/>
        <v>28780.13</v>
      </c>
      <c r="L94" s="57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6">
        <f t="shared" ref="K95:K99" si="18">SUM(B95:J95)</f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985707.03</v>
      </c>
      <c r="C97" s="24">
        <f t="shared" si="19"/>
        <v>1905356.86</v>
      </c>
      <c r="D97" s="24">
        <f t="shared" si="19"/>
        <v>2171450.84</v>
      </c>
      <c r="E97" s="24">
        <f t="shared" si="19"/>
        <v>1003324.76</v>
      </c>
      <c r="F97" s="24">
        <f t="shared" si="19"/>
        <v>1494982.4800000002</v>
      </c>
      <c r="G97" s="24">
        <f t="shared" si="19"/>
        <v>2170787.06</v>
      </c>
      <c r="H97" s="24">
        <f t="shared" si="19"/>
        <v>552591.80000000016</v>
      </c>
      <c r="I97" s="24">
        <f>+I98+I99</f>
        <v>472769.98</v>
      </c>
      <c r="J97" s="24">
        <f>+J98+J99</f>
        <v>690491.01000000013</v>
      </c>
      <c r="K97" s="49">
        <f t="shared" si="18"/>
        <v>11447461.820000002</v>
      </c>
      <c r="L97" s="55"/>
    </row>
    <row r="98" spans="1:13" ht="18.75" customHeight="1">
      <c r="A98" s="16" t="s">
        <v>91</v>
      </c>
      <c r="B98" s="24">
        <f t="shared" ref="B98:J98" si="20">+B48+B61+B68+B94</f>
        <v>970758.36</v>
      </c>
      <c r="C98" s="24">
        <f t="shared" si="20"/>
        <v>1885347.6300000001</v>
      </c>
      <c r="D98" s="24">
        <f t="shared" si="20"/>
        <v>2151396.6999999997</v>
      </c>
      <c r="E98" s="24">
        <f t="shared" si="20"/>
        <v>984544.26</v>
      </c>
      <c r="F98" s="24">
        <f t="shared" si="20"/>
        <v>1476725.6800000002</v>
      </c>
      <c r="G98" s="24">
        <f t="shared" si="20"/>
        <v>2145918.71</v>
      </c>
      <c r="H98" s="24">
        <f t="shared" si="20"/>
        <v>537204.32000000018</v>
      </c>
      <c r="I98" s="24">
        <f t="shared" si="20"/>
        <v>472769.98</v>
      </c>
      <c r="J98" s="24">
        <f t="shared" si="20"/>
        <v>678961.2300000001</v>
      </c>
      <c r="K98" s="49">
        <f t="shared" si="18"/>
        <v>11303626.870000001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14948.67</v>
      </c>
      <c r="C99" s="24">
        <f t="shared" si="21"/>
        <v>20009.23</v>
      </c>
      <c r="D99" s="24">
        <f t="shared" si="21"/>
        <v>20054.14</v>
      </c>
      <c r="E99" s="24">
        <f t="shared" si="21"/>
        <v>18780.5</v>
      </c>
      <c r="F99" s="24">
        <f t="shared" si="21"/>
        <v>18256.8</v>
      </c>
      <c r="G99" s="24">
        <f t="shared" si="21"/>
        <v>24868.35</v>
      </c>
      <c r="H99" s="24">
        <f t="shared" si="21"/>
        <v>15387.48</v>
      </c>
      <c r="I99" s="19">
        <f t="shared" si="21"/>
        <v>0</v>
      </c>
      <c r="J99" s="24">
        <f t="shared" si="21"/>
        <v>11529.78</v>
      </c>
      <c r="K99" s="49">
        <f t="shared" si="18"/>
        <v>143834.95000000001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59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11447461.830000002</v>
      </c>
    </row>
    <row r="106" spans="1:13" ht="18.75" customHeight="1">
      <c r="A106" s="26" t="s">
        <v>79</v>
      </c>
      <c r="B106" s="27">
        <v>117868.22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117868.22</v>
      </c>
    </row>
    <row r="107" spans="1:13" ht="18.75" customHeight="1">
      <c r="A107" s="26" t="s">
        <v>80</v>
      </c>
      <c r="B107" s="27">
        <v>867838.81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867838.81</v>
      </c>
    </row>
    <row r="108" spans="1:13" ht="18.75" customHeight="1">
      <c r="A108" s="26" t="s">
        <v>81</v>
      </c>
      <c r="B108" s="41">
        <v>0</v>
      </c>
      <c r="C108" s="27">
        <f>+C97</f>
        <v>1905356.86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1905356.86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2171450.84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2171450.84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1003324.76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1003324.76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207958.95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207958.95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289661.25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289661.25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437389.69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437389.69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559972.59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559972.59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627496.56000000006</v>
      </c>
      <c r="H115" s="41">
        <v>0</v>
      </c>
      <c r="I115" s="41">
        <v>0</v>
      </c>
      <c r="J115" s="41">
        <v>0</v>
      </c>
      <c r="K115" s="42">
        <f t="shared" si="22"/>
        <v>627496.56000000006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50675.38</v>
      </c>
      <c r="H116" s="41">
        <v>0</v>
      </c>
      <c r="I116" s="41">
        <v>0</v>
      </c>
      <c r="J116" s="41">
        <v>0</v>
      </c>
      <c r="K116" s="42">
        <f t="shared" si="22"/>
        <v>50675.38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341993.44</v>
      </c>
      <c r="H117" s="41">
        <v>0</v>
      </c>
      <c r="I117" s="41">
        <v>0</v>
      </c>
      <c r="J117" s="41">
        <v>0</v>
      </c>
      <c r="K117" s="42">
        <f t="shared" si="22"/>
        <v>341993.44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313918.77</v>
      </c>
      <c r="H118" s="41">
        <v>0</v>
      </c>
      <c r="I118" s="41">
        <v>0</v>
      </c>
      <c r="J118" s="41">
        <v>0</v>
      </c>
      <c r="K118" s="42">
        <f t="shared" si="22"/>
        <v>313918.77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836702.91</v>
      </c>
      <c r="H119" s="41">
        <v>0</v>
      </c>
      <c r="I119" s="41">
        <v>0</v>
      </c>
      <c r="J119" s="41">
        <v>0</v>
      </c>
      <c r="K119" s="42">
        <f t="shared" si="22"/>
        <v>836702.91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204429.83</v>
      </c>
      <c r="I120" s="41">
        <v>0</v>
      </c>
      <c r="J120" s="41">
        <v>0</v>
      </c>
      <c r="K120" s="42">
        <f t="shared" si="22"/>
        <v>204429.83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348161.98</v>
      </c>
      <c r="I121" s="41">
        <v>0</v>
      </c>
      <c r="J121" s="41">
        <v>0</v>
      </c>
      <c r="K121" s="42">
        <f t="shared" si="22"/>
        <v>348161.98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472769.98</v>
      </c>
      <c r="J122" s="41">
        <v>0</v>
      </c>
      <c r="K122" s="42">
        <f t="shared" si="22"/>
        <v>472769.98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690491.01</v>
      </c>
      <c r="K123" s="45">
        <f t="shared" si="22"/>
        <v>690491.01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70" t="s">
        <v>128</v>
      </c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2014-05-12T16:57:42Z</dcterms:modified>
</cp:coreProperties>
</file>