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<sst xmlns="http://schemas.openxmlformats.org/spreadsheetml/2006/main" count="127" uniqueCount="127">
  <si>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</si>
  <si>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</si>
  <si>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</si>
  <si>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</si>
  <si>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</si>
  <si>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</si>
  <si>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</si>
  <si>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</si>
  <si>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</si>
  <si>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</si>
  <si>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</si>
  <si>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</si>
  <si>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</si>
  <si>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</si>
  <si>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</si>
  <si>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</si>
  <si>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</si>
  <si>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</si>
  <si>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</si>
  <si>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</si>
  <si>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</si>
  <si>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</si>
  <si>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</si>
  <si>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</si>
  <si>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</si>
  <si>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</si>
  <si>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</si>
  <si>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</si>
  <si>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</si>
  <si>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</si>
  <si>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</si>
  <si>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</si>
  <si>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</si>
  <si>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</si>
  <si>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</si>
  <si>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</si>
  <si>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</si>
  <si>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</si>
  <si>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</si>
  <si>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</si>
  <si>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</si>
  <si>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</si>
  <si>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</si>
  <si>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</si>
  <si>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</si>
  <si>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</si>
  <si>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</si>
  <si>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</si>
  <si>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</si>
  <si>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</si>
  <si>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</si>
  <si>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</si>
  <si>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</si>
  <si>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</si>
  <si>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</si>
  <si>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</si>
  <si>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</si>
  <si>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</si>
  <si>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</si>
  <si>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</si>
  <si>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</si>
  <si>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</si>
  <si>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</si>
  <si>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</si>
  <si>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</si>
  <si>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</si>
  <si>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</si>
  <si>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</si>
  <si>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</si>
  <si>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</si>
  <si>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</si>
  <si>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</si>
  <si>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</si>
  <si>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</si>
  <si>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</si>
  <si>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</si>
  <si>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</si>
  <si>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</si>
  <si>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</si>
  <si>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</si>
  <si>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</si>
  <si>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</si>
  <si>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</si>
  <si>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</si>
  <si>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</si>
  <si>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</si>
  <si>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</si>
  <si>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</si>
  <si>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</si>
  <si>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</si>
  <si>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</si>
  <si>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</si>
  <si>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</si>
  <si>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</si>
  <si>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</si>
  <si>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</si>
  <si>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</si>
  <si>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</si>
  <si>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</si>
  <si>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</si>
  <si>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</si>
  <si>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</si>
  <si>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</si>
  <si>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</si>
  <si>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</si>
  <si>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</si>
  <si>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</si>
  <si>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</si>
  <si>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</si>
  <si>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</si>
  <si>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</si>
  <si>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</si>
  <si>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</si>
  <si>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</si>
  <si>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</si>
  <si>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</si>
  <si>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</si>
  <si>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</si>
  <si>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</si>
  <si>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</si>
  <si>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</si>
  <si>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</si>
  <si>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</si>
  <si>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</si>
  <si>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</si>
  <si>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</si>
  <si>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05/05/14 - VENCIMENTO 12/05/14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</si>
</sst>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609444</v>
      </c>
      <c r="C7" s="9">
        <f t="shared" si="0"/>
        <v>811360</v>
      </c>
      <c r="D7" s="9">
        <f t="shared" si="0"/>
        <v>819995</v>
      </c>
      <c r="E7" s="9">
        <f t="shared" si="0"/>
        <v>553315</v>
      </c>
      <c r="F7" s="9">
        <f t="shared" si="0"/>
        <v>792666</v>
      </c>
      <c r="G7" s="9">
        <f t="shared" si="0"/>
        <v>1218834</v>
      </c>
      <c r="H7" s="9">
        <f t="shared" si="0"/>
        <v>571361</v>
      </c>
      <c r="I7" s="9">
        <f t="shared" si="0"/>
        <v>128971</v>
      </c>
      <c r="J7" s="9">
        <f t="shared" si="0"/>
        <v>300280</v>
      </c>
      <c r="K7" s="9">
        <f t="shared" si="0"/>
        <v>5806226</v>
      </c>
      <c r="L7" s="53"/>
    </row>
    <row r="8" spans="1:13" ht="17.25" customHeight="1">
      <c r="A8" s="10" t="s">
        <v>125</v>
      </c>
      <c r="B8" s="11">
        <f>B9+B12+B16</f>
        <v>366494</v>
      </c>
      <c r="C8" s="11">
        <f t="shared" ref="C8:J8" si="1">C9+C12+C16</f>
        <v>495264</v>
      </c>
      <c r="D8" s="11">
        <f t="shared" si="1"/>
        <v>468259</v>
      </c>
      <c r="E8" s="11">
        <f t="shared" si="1"/>
        <v>329184</v>
      </c>
      <c r="F8" s="11">
        <f t="shared" si="1"/>
        <v>448079</v>
      </c>
      <c r="G8" s="11">
        <f t="shared" si="1"/>
        <v>669301</v>
      </c>
      <c r="H8" s="11">
        <f t="shared" si="1"/>
        <v>353846</v>
      </c>
      <c r="I8" s="11">
        <f t="shared" si="1"/>
        <v>70138</v>
      </c>
      <c r="J8" s="11">
        <f t="shared" si="1"/>
        <v>170113</v>
      </c>
      <c r="K8" s="11">
        <f>SUM(B8:J8)</f>
        <v>3370678</v>
      </c>
    </row>
    <row r="9" spans="1:13" ht="17.25" customHeight="1">
      <c r="A9" s="15" t="s">
        <v>17</v>
      </c>
      <c r="B9" s="13">
        <f>+B10+B11</f>
        <v>57175</v>
      </c>
      <c r="C9" s="13">
        <f t="shared" ref="C9:J9" si="2">+C10+C11</f>
        <v>78275</v>
      </c>
      <c r="D9" s="13">
        <f t="shared" si="2"/>
        <v>69002</v>
      </c>
      <c r="E9" s="13">
        <f t="shared" si="2"/>
        <v>48580</v>
      </c>
      <c r="F9" s="13">
        <f t="shared" si="2"/>
        <v>60820</v>
      </c>
      <c r="G9" s="13">
        <f t="shared" si="2"/>
        <v>72323</v>
      </c>
      <c r="H9" s="13">
        <f t="shared" si="2"/>
        <v>65677</v>
      </c>
      <c r="I9" s="13">
        <f t="shared" si="2"/>
        <v>12550</v>
      </c>
      <c r="J9" s="13">
        <f t="shared" si="2"/>
        <v>22421</v>
      </c>
      <c r="K9" s="11">
        <f>SUM(B9:J9)</f>
        <v>486823</v>
      </c>
    </row>
    <row r="10" spans="1:13" ht="17.25" customHeight="1">
      <c r="A10" s="30" t="s">
        <v>18</v>
      </c>
      <c r="B10" s="13">
        <v>57175</v>
      </c>
      <c r="C10" s="13">
        <v>78275</v>
      </c>
      <c r="D10" s="13">
        <v>69002</v>
      </c>
      <c r="E10" s="13">
        <v>48580</v>
      </c>
      <c r="F10" s="13">
        <v>60820</v>
      </c>
      <c r="G10" s="13">
        <v>72323</v>
      </c>
      <c r="H10" s="13">
        <v>65677</v>
      </c>
      <c r="I10" s="13">
        <v>12550</v>
      </c>
      <c r="J10" s="13">
        <v>22421</v>
      </c>
      <c r="K10" s="11">
        <f>SUM(B10:J10)</f>
        <v>486823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301598</v>
      </c>
      <c r="C12" s="17">
        <f t="shared" si="3"/>
        <v>406412</v>
      </c>
      <c r="D12" s="17">
        <f t="shared" si="3"/>
        <v>389736</v>
      </c>
      <c r="E12" s="17">
        <f t="shared" si="3"/>
        <v>274218</v>
      </c>
      <c r="F12" s="17">
        <f t="shared" si="3"/>
        <v>378119</v>
      </c>
      <c r="G12" s="17">
        <f t="shared" si="3"/>
        <v>583186</v>
      </c>
      <c r="H12" s="17">
        <f t="shared" si="3"/>
        <v>281108</v>
      </c>
      <c r="I12" s="17">
        <f t="shared" si="3"/>
        <v>55744</v>
      </c>
      <c r="J12" s="17">
        <f t="shared" si="3"/>
        <v>144282</v>
      </c>
      <c r="K12" s="11">
        <f t="shared" ref="K12:K27" si="4">SUM(B12:J12)</f>
        <v>2814403</v>
      </c>
    </row>
    <row r="13" spans="1:13" ht="17.25" customHeight="1">
      <c r="A13" s="14" t="s">
        <v>20</v>
      </c>
      <c r="B13" s="13">
        <v>130129</v>
      </c>
      <c r="C13" s="13">
        <v>186259</v>
      </c>
      <c r="D13" s="13">
        <v>185019</v>
      </c>
      <c r="E13" s="13">
        <v>127812</v>
      </c>
      <c r="F13" s="13">
        <v>174815</v>
      </c>
      <c r="G13" s="13">
        <v>263044</v>
      </c>
      <c r="H13" s="13">
        <v>120457</v>
      </c>
      <c r="I13" s="13">
        <v>27862</v>
      </c>
      <c r="J13" s="13">
        <v>68272</v>
      </c>
      <c r="K13" s="11">
        <f t="shared" si="4"/>
        <v>1283669</v>
      </c>
      <c r="L13" s="53"/>
      <c r="M13" s="54"/>
    </row>
    <row r="14" spans="1:13" ht="17.25" customHeight="1">
      <c r="A14" s="14" t="s">
        <v>21</v>
      </c>
      <c r="B14" s="13">
        <v>135953</v>
      </c>
      <c r="C14" s="13">
        <v>167762</v>
      </c>
      <c r="D14" s="13">
        <v>157195</v>
      </c>
      <c r="E14" s="13">
        <v>116285</v>
      </c>
      <c r="F14" s="13">
        <v>161147</v>
      </c>
      <c r="G14" s="13">
        <v>266068</v>
      </c>
      <c r="H14" s="13">
        <v>125384</v>
      </c>
      <c r="I14" s="13">
        <v>20270</v>
      </c>
      <c r="J14" s="13">
        <v>58894</v>
      </c>
      <c r="K14" s="11">
        <f t="shared" si="4"/>
        <v>1208958</v>
      </c>
      <c r="L14" s="53"/>
    </row>
    <row r="15" spans="1:13" ht="17.25" customHeight="1">
      <c r="A15" s="14" t="s">
        <v>22</v>
      </c>
      <c r="B15" s="13">
        <v>35516</v>
      </c>
      <c r="C15" s="13">
        <v>52391</v>
      </c>
      <c r="D15" s="13">
        <v>47522</v>
      </c>
      <c r="E15" s="13">
        <v>30121</v>
      </c>
      <c r="F15" s="13">
        <v>42157</v>
      </c>
      <c r="G15" s="13">
        <v>54074</v>
      </c>
      <c r="H15" s="13">
        <v>35267</v>
      </c>
      <c r="I15" s="13">
        <v>7612</v>
      </c>
      <c r="J15" s="13">
        <v>17116</v>
      </c>
      <c r="K15" s="11">
        <f t="shared" si="4"/>
        <v>321776</v>
      </c>
    </row>
    <row r="16" spans="1:13" ht="17.25" customHeight="1">
      <c r="A16" s="15" t="s">
        <v>121</v>
      </c>
      <c r="B16" s="13">
        <f>B17+B18+B19</f>
        <v>7721</v>
      </c>
      <c r="C16" s="13">
        <f t="shared" ref="C16:J16" si="5">C17+C18+C19</f>
        <v>10577</v>
      </c>
      <c r="D16" s="13">
        <f t="shared" si="5"/>
        <v>9521</v>
      </c>
      <c r="E16" s="13">
        <f t="shared" si="5"/>
        <v>6386</v>
      </c>
      <c r="F16" s="13">
        <f t="shared" si="5"/>
        <v>9140</v>
      </c>
      <c r="G16" s="13">
        <f t="shared" si="5"/>
        <v>13792</v>
      </c>
      <c r="H16" s="13">
        <f t="shared" si="5"/>
        <v>7061</v>
      </c>
      <c r="I16" s="13">
        <f t="shared" si="5"/>
        <v>1844</v>
      </c>
      <c r="J16" s="13">
        <f t="shared" si="5"/>
        <v>3410</v>
      </c>
      <c r="K16" s="11">
        <f t="shared" si="4"/>
        <v>69452</v>
      </c>
    </row>
    <row r="17" spans="1:12" ht="17.25" customHeight="1">
      <c r="A17" s="14" t="s">
        <v>122</v>
      </c>
      <c r="B17" s="13">
        <v>3158</v>
      </c>
      <c r="C17" s="13">
        <v>4460</v>
      </c>
      <c r="D17" s="13">
        <v>3960</v>
      </c>
      <c r="E17" s="13">
        <v>2814</v>
      </c>
      <c r="F17" s="13">
        <v>4086</v>
      </c>
      <c r="G17" s="13">
        <v>6467</v>
      </c>
      <c r="H17" s="13">
        <v>3373</v>
      </c>
      <c r="I17" s="13">
        <v>845</v>
      </c>
      <c r="J17" s="13">
        <v>1476</v>
      </c>
      <c r="K17" s="11">
        <f t="shared" si="4"/>
        <v>30639</v>
      </c>
    </row>
    <row r="18" spans="1:12" ht="17.25" customHeight="1">
      <c r="A18" s="14" t="s">
        <v>123</v>
      </c>
      <c r="B18" s="13">
        <v>189</v>
      </c>
      <c r="C18" s="13">
        <v>265</v>
      </c>
      <c r="D18" s="13">
        <v>250</v>
      </c>
      <c r="E18" s="13">
        <v>225</v>
      </c>
      <c r="F18" s="13">
        <v>274</v>
      </c>
      <c r="G18" s="13">
        <v>461</v>
      </c>
      <c r="H18" s="13">
        <v>199</v>
      </c>
      <c r="I18" s="13">
        <v>43</v>
      </c>
      <c r="J18" s="13">
        <v>77</v>
      </c>
      <c r="K18" s="11">
        <f t="shared" si="4"/>
        <v>1983</v>
      </c>
    </row>
    <row r="19" spans="1:12" ht="17.25" customHeight="1">
      <c r="A19" s="14" t="s">
        <v>124</v>
      </c>
      <c r="B19" s="13">
        <v>4374</v>
      </c>
      <c r="C19" s="13">
        <v>5852</v>
      </c>
      <c r="D19" s="13">
        <v>5311</v>
      </c>
      <c r="E19" s="13">
        <v>3347</v>
      </c>
      <c r="F19" s="13">
        <v>4780</v>
      </c>
      <c r="G19" s="13">
        <v>6864</v>
      </c>
      <c r="H19" s="13">
        <v>3489</v>
      </c>
      <c r="I19" s="13">
        <v>956</v>
      </c>
      <c r="J19" s="13">
        <v>1857</v>
      </c>
      <c r="K19" s="11">
        <f t="shared" si="4"/>
        <v>36830</v>
      </c>
    </row>
    <row r="20" spans="1:12" ht="17.25" customHeight="1">
      <c r="A20" s="16" t="s">
        <v>23</v>
      </c>
      <c r="B20" s="11">
        <f>+B21+B22+B23</f>
        <v>196312</v>
      </c>
      <c r="C20" s="11">
        <f t="shared" ref="C20:J20" si="6">+C21+C22+C23</f>
        <v>241364</v>
      </c>
      <c r="D20" s="11">
        <f t="shared" si="6"/>
        <v>262653</v>
      </c>
      <c r="E20" s="11">
        <f t="shared" si="6"/>
        <v>169817</v>
      </c>
      <c r="F20" s="11">
        <f t="shared" si="6"/>
        <v>275774</v>
      </c>
      <c r="G20" s="11">
        <f t="shared" si="6"/>
        <v>474271</v>
      </c>
      <c r="H20" s="11">
        <f t="shared" si="6"/>
        <v>171837</v>
      </c>
      <c r="I20" s="11">
        <f t="shared" si="6"/>
        <v>42627</v>
      </c>
      <c r="J20" s="11">
        <f t="shared" si="6"/>
        <v>92989</v>
      </c>
      <c r="K20" s="11">
        <f t="shared" si="4"/>
        <v>1927644</v>
      </c>
    </row>
    <row r="21" spans="1:12" ht="17.25" customHeight="1">
      <c r="A21" s="12" t="s">
        <v>24</v>
      </c>
      <c r="B21" s="13">
        <v>97331</v>
      </c>
      <c r="C21" s="13">
        <v>130924</v>
      </c>
      <c r="D21" s="13">
        <v>144342</v>
      </c>
      <c r="E21" s="13">
        <v>92584</v>
      </c>
      <c r="F21" s="13">
        <v>147437</v>
      </c>
      <c r="G21" s="13">
        <v>241488</v>
      </c>
      <c r="H21" s="13">
        <v>92318</v>
      </c>
      <c r="I21" s="13">
        <v>24517</v>
      </c>
      <c r="J21" s="13">
        <v>49985</v>
      </c>
      <c r="K21" s="11">
        <f t="shared" si="4"/>
        <v>1020926</v>
      </c>
      <c r="L21" s="53"/>
    </row>
    <row r="22" spans="1:12" ht="17.25" customHeight="1">
      <c r="A22" s="12" t="s">
        <v>25</v>
      </c>
      <c r="B22" s="13">
        <v>80378</v>
      </c>
      <c r="C22" s="13">
        <v>86806</v>
      </c>
      <c r="D22" s="13">
        <v>93308</v>
      </c>
      <c r="E22" s="13">
        <v>63362</v>
      </c>
      <c r="F22" s="13">
        <v>104744</v>
      </c>
      <c r="G22" s="13">
        <v>197151</v>
      </c>
      <c r="H22" s="13">
        <v>63884</v>
      </c>
      <c r="I22" s="13">
        <v>13964</v>
      </c>
      <c r="J22" s="13">
        <v>33779</v>
      </c>
      <c r="K22" s="11">
        <f t="shared" si="4"/>
        <v>737376</v>
      </c>
      <c r="L22" s="53"/>
    </row>
    <row r="23" spans="1:12" ht="17.25" customHeight="1">
      <c r="A23" s="12" t="s">
        <v>26</v>
      </c>
      <c r="B23" s="13">
        <v>18603</v>
      </c>
      <c r="C23" s="13">
        <v>23634</v>
      </c>
      <c r="D23" s="13">
        <v>25003</v>
      </c>
      <c r="E23" s="13">
        <v>13871</v>
      </c>
      <c r="F23" s="13">
        <v>23593</v>
      </c>
      <c r="G23" s="13">
        <v>35632</v>
      </c>
      <c r="H23" s="13">
        <v>15635</v>
      </c>
      <c r="I23" s="13">
        <v>4146</v>
      </c>
      <c r="J23" s="13">
        <v>9225</v>
      </c>
      <c r="K23" s="11">
        <f t="shared" si="4"/>
        <v>169342</v>
      </c>
    </row>
    <row r="24" spans="1:12" ht="17.25" customHeight="1">
      <c r="A24" s="16" t="s">
        <v>27</v>
      </c>
      <c r="B24" s="13">
        <v>46638</v>
      </c>
      <c r="C24" s="13">
        <v>74732</v>
      </c>
      <c r="D24" s="13">
        <v>89083</v>
      </c>
      <c r="E24" s="13">
        <v>54314</v>
      </c>
      <c r="F24" s="13">
        <v>68813</v>
      </c>
      <c r="G24" s="13">
        <v>75262</v>
      </c>
      <c r="H24" s="13">
        <v>36824</v>
      </c>
      <c r="I24" s="13">
        <v>16206</v>
      </c>
      <c r="J24" s="13">
        <v>37178</v>
      </c>
      <c r="K24" s="11">
        <f t="shared" si="4"/>
        <v>499050</v>
      </c>
    </row>
    <row r="25" spans="1:12" ht="17.25" customHeight="1">
      <c r="A25" s="12" t="s">
        <v>28</v>
      </c>
      <c r="B25" s="13">
        <v>29848</v>
      </c>
      <c r="C25" s="13">
        <v>47828</v>
      </c>
      <c r="D25" s="13">
        <v>57013</v>
      </c>
      <c r="E25" s="13">
        <v>34761</v>
      </c>
      <c r="F25" s="13">
        <v>44040</v>
      </c>
      <c r="G25" s="13">
        <v>48168</v>
      </c>
      <c r="H25" s="13">
        <v>23567</v>
      </c>
      <c r="I25" s="13">
        <v>10372</v>
      </c>
      <c r="J25" s="13">
        <v>23794</v>
      </c>
      <c r="K25" s="11">
        <f t="shared" si="4"/>
        <v>319391</v>
      </c>
      <c r="L25" s="53"/>
    </row>
    <row r="26" spans="1:12" ht="17.25" customHeight="1">
      <c r="A26" s="12" t="s">
        <v>29</v>
      </c>
      <c r="B26" s="13">
        <v>16790</v>
      </c>
      <c r="C26" s="13">
        <v>26904</v>
      </c>
      <c r="D26" s="13">
        <v>32070</v>
      </c>
      <c r="E26" s="13">
        <v>19553</v>
      </c>
      <c r="F26" s="13">
        <v>24773</v>
      </c>
      <c r="G26" s="13">
        <v>27094</v>
      </c>
      <c r="H26" s="13">
        <v>13257</v>
      </c>
      <c r="I26" s="13">
        <v>5834</v>
      </c>
      <c r="J26" s="13">
        <v>13384</v>
      </c>
      <c r="K26" s="11">
        <f t="shared" si="4"/>
        <v>179659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8854</v>
      </c>
      <c r="I27" s="11">
        <v>0</v>
      </c>
      <c r="J27" s="11">
        <v>0</v>
      </c>
      <c r="K27" s="11">
        <f t="shared" si="4"/>
        <v>8854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5115.1000000000004</v>
      </c>
      <c r="I35" s="19">
        <v>0</v>
      </c>
      <c r="J35" s="19">
        <v>0</v>
      </c>
      <c r="K35" s="23">
        <f>SUM(B35:J35)</f>
        <v>5115.1000000000004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1398935.0499999998</v>
      </c>
      <c r="C47" s="22">
        <f t="shared" ref="C47:H47" si="9">+C48+C56</f>
        <v>2121548.71</v>
      </c>
      <c r="D47" s="22">
        <f t="shared" si="9"/>
        <v>2432971.4300000002</v>
      </c>
      <c r="E47" s="22">
        <f t="shared" si="9"/>
        <v>1391001.7</v>
      </c>
      <c r="F47" s="22">
        <f t="shared" si="9"/>
        <v>1926679.46</v>
      </c>
      <c r="G47" s="22">
        <f t="shared" si="9"/>
        <v>2549195.4500000002</v>
      </c>
      <c r="H47" s="22">
        <f t="shared" si="9"/>
        <v>1377370.6800000002</v>
      </c>
      <c r="I47" s="22">
        <f>+I48+I56</f>
        <v>543677.25</v>
      </c>
      <c r="J47" s="22">
        <f>+J48+J56</f>
        <v>762079.64</v>
      </c>
      <c r="K47" s="22">
        <f>SUM(B47:J47)</f>
        <v>14503459.370000001</v>
      </c>
    </row>
    <row r="48" spans="1:11" ht="17.25" customHeight="1">
      <c r="A48" s="16" t="s">
        <v>48</v>
      </c>
      <c r="B48" s="23">
        <f>SUM(B49:B55)</f>
        <v>1383986.38</v>
      </c>
      <c r="C48" s="23">
        <f t="shared" ref="C48:H48" si="10">SUM(C49:C55)</f>
        <v>2101539.48</v>
      </c>
      <c r="D48" s="23">
        <f t="shared" si="10"/>
        <v>2412917.29</v>
      </c>
      <c r="E48" s="23">
        <f t="shared" si="10"/>
        <v>1372221.2</v>
      </c>
      <c r="F48" s="23">
        <f t="shared" si="10"/>
        <v>1908422.66</v>
      </c>
      <c r="G48" s="23">
        <f t="shared" si="10"/>
        <v>2524327.1</v>
      </c>
      <c r="H48" s="23">
        <f t="shared" si="10"/>
        <v>1361983.2000000002</v>
      </c>
      <c r="I48" s="23">
        <f>SUM(I49:I55)</f>
        <v>543677.25</v>
      </c>
      <c r="J48" s="23">
        <f>SUM(J49:J55)</f>
        <v>750549.86</v>
      </c>
      <c r="K48" s="23">
        <f t="shared" ref="K48:K56" si="11">SUM(B48:J48)</f>
        <v>14359624.419999998</v>
      </c>
    </row>
    <row r="49" spans="1:11" ht="17.25" customHeight="1">
      <c r="A49" s="35" t="s">
        <v>49</v>
      </c>
      <c r="B49" s="23">
        <f t="shared" ref="B49:H49" si="12">ROUND(B30*B7,2)</f>
        <v>1383986.38</v>
      </c>
      <c r="C49" s="23">
        <f t="shared" si="12"/>
        <v>2096878.78</v>
      </c>
      <c r="D49" s="23">
        <f t="shared" si="12"/>
        <v>2412917.29</v>
      </c>
      <c r="E49" s="23">
        <f t="shared" si="12"/>
        <v>1372221.2</v>
      </c>
      <c r="F49" s="23">
        <f t="shared" si="12"/>
        <v>1908422.66</v>
      </c>
      <c r="G49" s="23">
        <f t="shared" si="12"/>
        <v>2524327.1</v>
      </c>
      <c r="H49" s="23">
        <f t="shared" si="12"/>
        <v>1356868.1</v>
      </c>
      <c r="I49" s="23">
        <f>ROUND(I30*I7,2)</f>
        <v>543677.25</v>
      </c>
      <c r="J49" s="23">
        <f>ROUND(J30*J7,2)</f>
        <v>750549.86</v>
      </c>
      <c r="K49" s="23">
        <f t="shared" si="11"/>
        <v>14349848.619999999</v>
      </c>
    </row>
    <row r="50" spans="1:11" ht="17.25" customHeight="1">
      <c r="A50" s="35" t="s">
        <v>50</v>
      </c>
      <c r="B50" s="19">
        <v>0</v>
      </c>
      <c r="C50" s="23">
        <f>ROUND(C31*C7,2)</f>
        <v>4660.7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4660.7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5115.1000000000004</v>
      </c>
      <c r="I53" s="32">
        <f>+I35</f>
        <v>0</v>
      </c>
      <c r="J53" s="32">
        <f>+J35</f>
        <v>0</v>
      </c>
      <c r="K53" s="23">
        <f t="shared" si="11"/>
        <v>5115.1000000000004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-282571.17</v>
      </c>
      <c r="C60" s="36">
        <f t="shared" si="13"/>
        <v>-265130.03999999998</v>
      </c>
      <c r="D60" s="36">
        <f t="shared" si="13"/>
        <v>-264913.17</v>
      </c>
      <c r="E60" s="36">
        <f t="shared" si="13"/>
        <v>-310701.75</v>
      </c>
      <c r="F60" s="36">
        <f t="shared" si="13"/>
        <v>-297555.8</v>
      </c>
      <c r="G60" s="36">
        <f t="shared" si="13"/>
        <v>-339381.10000000003</v>
      </c>
      <c r="H60" s="36">
        <f t="shared" si="13"/>
        <v>-211020.36</v>
      </c>
      <c r="I60" s="36">
        <f t="shared" si="13"/>
        <v>-81208.070000000007</v>
      </c>
      <c r="J60" s="36">
        <f t="shared" si="13"/>
        <v>-91042.92</v>
      </c>
      <c r="K60" s="36">
        <f>SUM(B60:J60)</f>
        <v>-2143524.3800000004</v>
      </c>
    </row>
    <row r="61" spans="1:11" ht="18.75" customHeight="1">
      <c r="A61" s="16" t="s">
        <v>83</v>
      </c>
      <c r="B61" s="36">
        <f t="shared" ref="B61:J61" si="14">B62+B63+B64+B65+B66+B67</f>
        <v>-268394.32</v>
      </c>
      <c r="C61" s="36">
        <f t="shared" si="14"/>
        <v>-244360.36</v>
      </c>
      <c r="D61" s="36">
        <f t="shared" si="14"/>
        <v>-244366.49</v>
      </c>
      <c r="E61" s="36">
        <f t="shared" si="14"/>
        <v>-284600.40000000002</v>
      </c>
      <c r="F61" s="36">
        <f t="shared" si="14"/>
        <v>-278426.51</v>
      </c>
      <c r="G61" s="36">
        <f t="shared" si="14"/>
        <v>-310787.45</v>
      </c>
      <c r="H61" s="36">
        <f t="shared" si="14"/>
        <v>-197031</v>
      </c>
      <c r="I61" s="36">
        <f t="shared" si="14"/>
        <v>-37650</v>
      </c>
      <c r="J61" s="36">
        <f t="shared" si="14"/>
        <v>-67263</v>
      </c>
      <c r="K61" s="36">
        <f t="shared" ref="K61:K92" si="15">SUM(B61:J61)</f>
        <v>-1932879.53</v>
      </c>
    </row>
    <row r="62" spans="1:11" ht="18.75" customHeight="1">
      <c r="A62" s="12" t="s">
        <v>84</v>
      </c>
      <c r="B62" s="36">
        <f>-ROUND(B9*$D$3,2)</f>
        <v>-171525</v>
      </c>
      <c r="C62" s="36">
        <f t="shared" ref="C62:J62" si="16">-ROUND(C9*$D$3,2)</f>
        <v>-234825</v>
      </c>
      <c r="D62" s="36">
        <f t="shared" si="16"/>
        <v>-207006</v>
      </c>
      <c r="E62" s="36">
        <f t="shared" si="16"/>
        <v>-145740</v>
      </c>
      <c r="F62" s="36">
        <f t="shared" si="16"/>
        <v>-182460</v>
      </c>
      <c r="G62" s="36">
        <f t="shared" si="16"/>
        <v>-216969</v>
      </c>
      <c r="H62" s="36">
        <f t="shared" si="16"/>
        <v>-197031</v>
      </c>
      <c r="I62" s="36">
        <f t="shared" si="16"/>
        <v>-37650</v>
      </c>
      <c r="J62" s="36">
        <f t="shared" si="16"/>
        <v>-67263</v>
      </c>
      <c r="K62" s="36">
        <f t="shared" si="15"/>
        <v>-1460469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-96869.32</v>
      </c>
      <c r="C66" s="48">
        <v>-9535.36</v>
      </c>
      <c r="D66" s="48">
        <v>-37360.49</v>
      </c>
      <c r="E66" s="48">
        <v>-138860.4</v>
      </c>
      <c r="F66" s="48">
        <v>-95966.51</v>
      </c>
      <c r="G66" s="48">
        <v>-93818.45</v>
      </c>
      <c r="H66" s="19">
        <v>0</v>
      </c>
      <c r="I66" s="19">
        <v>0</v>
      </c>
      <c r="J66" s="19">
        <v>0</v>
      </c>
      <c r="K66" s="36">
        <f t="shared" si="15"/>
        <v>-472410.53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-14176.85</v>
      </c>
      <c r="C68" s="36">
        <f t="shared" si="17"/>
        <v>-20769.68</v>
      </c>
      <c r="D68" s="36">
        <f t="shared" si="17"/>
        <v>-20546.68</v>
      </c>
      <c r="E68" s="36">
        <f t="shared" si="17"/>
        <v>-26101.35</v>
      </c>
      <c r="F68" s="36">
        <f t="shared" si="17"/>
        <v>-19129.29</v>
      </c>
      <c r="G68" s="36">
        <f t="shared" si="17"/>
        <v>-28593.65</v>
      </c>
      <c r="H68" s="36">
        <f t="shared" si="17"/>
        <v>-13989.36</v>
      </c>
      <c r="I68" s="36">
        <f t="shared" si="17"/>
        <v>-43558.070000000007</v>
      </c>
      <c r="J68" s="36">
        <f t="shared" si="17"/>
        <v>-23779.919999999998</v>
      </c>
      <c r="K68" s="36">
        <f t="shared" si="15"/>
        <v>-210644.84999999998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-11545.31</v>
      </c>
      <c r="F92" s="19">
        <v>0</v>
      </c>
      <c r="G92" s="19">
        <v>0</v>
      </c>
      <c r="H92" s="19">
        <v>0</v>
      </c>
      <c r="I92" s="49">
        <v>-6850.33</v>
      </c>
      <c r="J92" s="49">
        <v>-13641.23</v>
      </c>
      <c r="K92" s="49">
        <f t="shared" si="15"/>
        <v>-32036.87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1116363.8799999997</v>
      </c>
      <c r="C97" s="24">
        <f t="shared" si="19"/>
        <v>1856418.6700000002</v>
      </c>
      <c r="D97" s="24">
        <f t="shared" si="19"/>
        <v>2168058.2599999998</v>
      </c>
      <c r="E97" s="24">
        <f t="shared" si="19"/>
        <v>1080299.9499999997</v>
      </c>
      <c r="F97" s="24">
        <f t="shared" si="19"/>
        <v>1629123.66</v>
      </c>
      <c r="G97" s="24">
        <f t="shared" si="19"/>
        <v>2209814.35</v>
      </c>
      <c r="H97" s="24">
        <f t="shared" si="19"/>
        <v>1166350.32</v>
      </c>
      <c r="I97" s="24">
        <f>+I98+I99</f>
        <v>462469.18</v>
      </c>
      <c r="J97" s="24">
        <f>+J98+J99</f>
        <v>671036.72</v>
      </c>
      <c r="K97" s="49">
        <f t="shared" si="18"/>
        <v>12359934.99</v>
      </c>
      <c r="L97" s="55"/>
    </row>
    <row r="98" spans="1:13" ht="18.75" customHeight="1">
      <c r="A98" s="16" t="s">
        <v>91</v>
      </c>
      <c r="B98" s="24">
        <f t="shared" ref="B98:J98" si="20">+B48+B61+B68+B94</f>
        <v>1101415.2099999997</v>
      </c>
      <c r="C98" s="24">
        <f t="shared" si="20"/>
        <v>1836409.4400000002</v>
      </c>
      <c r="D98" s="24">
        <f t="shared" si="20"/>
        <v>2148004.1199999996</v>
      </c>
      <c r="E98" s="24">
        <f t="shared" si="20"/>
        <v>1061519.4499999997</v>
      </c>
      <c r="F98" s="24">
        <f t="shared" si="20"/>
        <v>1610866.8599999999</v>
      </c>
      <c r="G98" s="24">
        <f t="shared" si="20"/>
        <v>2184946</v>
      </c>
      <c r="H98" s="24">
        <f t="shared" si="20"/>
        <v>1150962.8400000001</v>
      </c>
      <c r="I98" s="24">
        <f t="shared" si="20"/>
        <v>462469.18</v>
      </c>
      <c r="J98" s="24">
        <f t="shared" si="20"/>
        <v>659506.93999999994</v>
      </c>
      <c r="K98" s="49">
        <f t="shared" si="18"/>
        <v>12216100.039999997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12359935</v>
      </c>
    </row>
    <row r="106" spans="1:13" ht="18.75" customHeight="1">
      <c r="A106" s="26" t="s">
        <v>79</v>
      </c>
      <c r="B106" s="27">
        <v>138878.65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138878.65</v>
      </c>
    </row>
    <row r="107" spans="1:13" ht="18.75" customHeight="1">
      <c r="A107" s="26" t="s">
        <v>80</v>
      </c>
      <c r="B107" s="27">
        <v>977485.23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977485.23</v>
      </c>
    </row>
    <row r="108" spans="1:13" ht="18.75" customHeight="1">
      <c r="A108" s="26" t="s">
        <v>81</v>
      </c>
      <c r="B108" s="41">
        <v>0</v>
      </c>
      <c r="C108" s="27">
        <f>+C97</f>
        <v>1856418.6700000002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1856418.6700000002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2168058.2599999998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2168058.2599999998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1080299.9499999997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1080299.9499999997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202159.64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202159.64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280420.08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280420.08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425749.42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425749.42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720794.53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720794.53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635778.93000000005</v>
      </c>
      <c r="H115" s="41">
        <v>0</v>
      </c>
      <c r="I115" s="41">
        <v>0</v>
      </c>
      <c r="J115" s="41">
        <v>0</v>
      </c>
      <c r="K115" s="42">
        <f t="shared" si="22"/>
        <v>635778.93000000005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51453.43</v>
      </c>
      <c r="H116" s="41">
        <v>0</v>
      </c>
      <c r="I116" s="41">
        <v>0</v>
      </c>
      <c r="J116" s="41">
        <v>0</v>
      </c>
      <c r="K116" s="42">
        <f t="shared" si="22"/>
        <v>51453.43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354349.28</v>
      </c>
      <c r="H117" s="41">
        <v>0</v>
      </c>
      <c r="I117" s="41">
        <v>0</v>
      </c>
      <c r="J117" s="41">
        <v>0</v>
      </c>
      <c r="K117" s="42">
        <f t="shared" si="22"/>
        <v>354349.28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322430.96999999997</v>
      </c>
      <c r="H118" s="41">
        <v>0</v>
      </c>
      <c r="I118" s="41">
        <v>0</v>
      </c>
      <c r="J118" s="41">
        <v>0</v>
      </c>
      <c r="K118" s="42">
        <f t="shared" si="22"/>
        <v>322430.96999999997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845801.74</v>
      </c>
      <c r="H119" s="41">
        <v>0</v>
      </c>
      <c r="I119" s="41">
        <v>0</v>
      </c>
      <c r="J119" s="41">
        <v>0</v>
      </c>
      <c r="K119" s="42">
        <f t="shared" si="22"/>
        <v>845801.74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423768.01</v>
      </c>
      <c r="I120" s="41">
        <v>0</v>
      </c>
      <c r="J120" s="41">
        <v>0</v>
      </c>
      <c r="K120" s="42">
        <f t="shared" si="22"/>
        <v>423768.01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742582.31</v>
      </c>
      <c r="I121" s="41">
        <v>0</v>
      </c>
      <c r="J121" s="41">
        <v>0</v>
      </c>
      <c r="K121" s="42">
        <f t="shared" si="22"/>
        <v>742582.31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462469.18</v>
      </c>
      <c r="J122" s="41">
        <v>0</v>
      </c>
      <c r="K122" s="42">
        <f t="shared" si="22"/>
        <v>462469.18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671036.72</v>
      </c>
      <c r="K123" s="45">
        <f t="shared" si="22"/>
        <v>671036.72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2014-05-09T18:21:27Z</dcterms:modified>
</cp:coreProperties>
</file>