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B9" i="8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 s="1"/>
  <c r="K13"/>
  <c r="K14"/>
  <c r="K15"/>
  <c r="B16"/>
  <c r="C16"/>
  <c r="D16"/>
  <c r="E16"/>
  <c r="F16"/>
  <c r="G16"/>
  <c r="H16"/>
  <c r="I16"/>
  <c r="J16"/>
  <c r="K16" s="1"/>
  <c r="K17"/>
  <c r="K18"/>
  <c r="K19"/>
  <c r="B20"/>
  <c r="C20"/>
  <c r="D20"/>
  <c r="E20"/>
  <c r="F20"/>
  <c r="G20"/>
  <c r="H20"/>
  <c r="I20"/>
  <c r="J20"/>
  <c r="K20" s="1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D62"/>
  <c r="D61" s="1"/>
  <c r="E62"/>
  <c r="E61" s="1"/>
  <c r="F62"/>
  <c r="F61" s="1"/>
  <c r="G62"/>
  <c r="G61" s="1"/>
  <c r="H62"/>
  <c r="H61" s="1"/>
  <c r="I62"/>
  <c r="I61" s="1"/>
  <c r="J62"/>
  <c r="J61" s="1"/>
  <c r="K63"/>
  <c r="K66"/>
  <c r="B68"/>
  <c r="C68"/>
  <c r="D68"/>
  <c r="E68"/>
  <c r="F68"/>
  <c r="G68"/>
  <c r="H68"/>
  <c r="I68"/>
  <c r="J68"/>
  <c r="K68" s="1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5"/>
  <c r="K96"/>
  <c r="B99"/>
  <c r="C99"/>
  <c r="D99"/>
  <c r="E99"/>
  <c r="F99"/>
  <c r="G99"/>
  <c r="H99"/>
  <c r="I99"/>
  <c r="J99"/>
  <c r="K99" s="1"/>
  <c r="K106"/>
  <c r="K107"/>
  <c r="K111"/>
  <c r="K112"/>
  <c r="K113"/>
  <c r="K114"/>
  <c r="K115"/>
  <c r="K116"/>
  <c r="K117"/>
  <c r="K118"/>
  <c r="K119"/>
  <c r="K120"/>
  <c r="K121"/>
  <c r="K122"/>
  <c r="K123"/>
  <c r="J60" l="1"/>
  <c r="H60"/>
  <c r="F60"/>
  <c r="D60"/>
  <c r="J8"/>
  <c r="J7" s="1"/>
  <c r="J49" s="1"/>
  <c r="J48" s="1"/>
  <c r="H8"/>
  <c r="H7" s="1"/>
  <c r="H49" s="1"/>
  <c r="H48" s="1"/>
  <c r="F8"/>
  <c r="F7" s="1"/>
  <c r="F49" s="1"/>
  <c r="F48" s="1"/>
  <c r="D8"/>
  <c r="D7" s="1"/>
  <c r="D49" s="1"/>
  <c r="D48" s="1"/>
  <c r="B8"/>
  <c r="I60"/>
  <c r="G60"/>
  <c r="E60"/>
  <c r="C60"/>
  <c r="I8"/>
  <c r="I7" s="1"/>
  <c r="I49" s="1"/>
  <c r="I48" s="1"/>
  <c r="G8"/>
  <c r="G7" s="1"/>
  <c r="G49" s="1"/>
  <c r="G48" s="1"/>
  <c r="E8"/>
  <c r="E7" s="1"/>
  <c r="E49" s="1"/>
  <c r="E48" s="1"/>
  <c r="C8"/>
  <c r="C7" s="1"/>
  <c r="B60"/>
  <c r="K60" s="1"/>
  <c r="K61"/>
  <c r="J98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I47"/>
  <c r="I98"/>
  <c r="I97" s="1"/>
  <c r="G47"/>
  <c r="G98"/>
  <c r="G97" s="1"/>
  <c r="E47"/>
  <c r="E98"/>
  <c r="E97" s="1"/>
  <c r="E110" s="1"/>
  <c r="K110" s="1"/>
  <c r="C49"/>
  <c r="C50"/>
  <c r="K50" s="1"/>
  <c r="K62"/>
  <c r="K49" l="1"/>
  <c r="B48"/>
  <c r="C48"/>
  <c r="C47" l="1"/>
  <c r="C98"/>
  <c r="C97" s="1"/>
  <c r="C108" s="1"/>
  <c r="K108" s="1"/>
  <c r="K105" s="1"/>
  <c r="K48"/>
  <c r="B98"/>
  <c r="B47"/>
  <c r="K47" s="1"/>
  <c r="B97" l="1"/>
  <c r="K97" s="1"/>
  <c r="K98"/>
</calcChain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<sst xmlns="http://schemas.openxmlformats.org/spreadsheetml/2006/main" count="127" uniqueCount="127">
  <si>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</si>
  <si>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</si>
  <si>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</si>
  <si>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</si>
  <si>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</si>
  <si>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</si>
  <si>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</si>
  <si>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</si>
  <si>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</si>
  <si>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</si>
  <si>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</si>
  <si>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</si>
  <si>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</si>
  <si>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</si>
  <si>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</si>
  <si>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</si>
  <si>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</si>
  <si>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</si>
  <si>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</si>
  <si>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</si>
  <si>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</si>
  <si>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</si>
  <si>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</si>
  <si>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</si>
  <si>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</si>
  <si>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</si>
  <si>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</si>
  <si>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</si>
  <si>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</si>
  <si>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</si>
  <si>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</si>
  <si>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</si>
  <si>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</si>
  <si>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</si>
  <si>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</si>
  <si>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</si>
  <si>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</si>
  <si>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</si>
  <si>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</si>
  <si>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</si>
  <si>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</si>
  <si>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</si>
  <si>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</si>
  <si>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</si>
  <si>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</si>
  <si>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</si>
  <si>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</si>
  <si>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</si>
  <si>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</si>
  <si>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</si>
  <si>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</si>
  <si>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</si>
  <si>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</si>
  <si>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</si>
  <si>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</si>
  <si>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</si>
  <si>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</si>
  <si>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</si>
  <si>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</si>
  <si>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</si>
  <si>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</si>
  <si>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</si>
  <si>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</si>
  <si>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</si>
  <si>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</si>
  <si>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</si>
  <si>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</si>
  <si>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</si>
  <si>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</si>
  <si>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</si>
  <si>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</si>
  <si>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</si>
  <si>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</si>
  <si>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</si>
  <si>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</si>
  <si>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</si>
  <si>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</si>
  <si>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</si>
  <si>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</si>
  <si>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</si>
  <si>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</si>
  <si>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</si>
  <si>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</si>
  <si>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</si>
  <si>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</si>
  <si>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</si>
  <si>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</si>
  <si>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</si>
  <si>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</si>
  <si>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</si>
  <si>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</si>
  <si>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</si>
  <si>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</si>
  <si>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</si>
  <si>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</si>
  <si>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</si>
  <si>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</si>
  <si>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</si>
  <si>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</si>
  <si>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</si>
  <si>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</si>
  <si>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</si>
  <si>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</si>
  <si>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</si>
  <si>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</si>
  <si>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</si>
  <si>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</si>
  <si>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</si>
  <si>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</si>
  <si>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</si>
  <si>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</si>
  <si>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</si>
  <si>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</si>
  <si>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</si>
  <si>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</si>
  <si>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</si>
  <si>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</si>
  <si>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</si>
  <si>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</si>
  <si>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</si>
  <si>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</si>
  <si>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</si>
  <si>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</si>
  <si>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</si>
  <si>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</si>
  <si>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</si>
  <si>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04/05/14 - VENCIMENTO 09/05/14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</si>
</sst>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ht="21">
      <c r="A2" s="63" t="s">
        <v>126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4" t="s">
        <v>15</v>
      </c>
      <c r="B4" s="66" t="s">
        <v>118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3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117</v>
      </c>
      <c r="J5" s="69" t="s">
        <v>116</v>
      </c>
      <c r="K5" s="64"/>
    </row>
    <row r="6" spans="1:13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3" ht="17.25" customHeight="1">
      <c r="A7" s="8" t="s">
        <v>30</v>
      </c>
      <c r="B7" s="9">
        <f t="shared" ref="B7:K7" si="0">+B8+B20+B24+B27</f>
        <v>173436</v>
      </c>
      <c r="C7" s="9">
        <f t="shared" si="0"/>
        <v>234206</v>
      </c>
      <c r="D7" s="9">
        <f t="shared" si="0"/>
        <v>261915</v>
      </c>
      <c r="E7" s="9">
        <f t="shared" si="0"/>
        <v>141521</v>
      </c>
      <c r="F7" s="9">
        <f t="shared" si="0"/>
        <v>255748</v>
      </c>
      <c r="G7" s="9">
        <f t="shared" si="0"/>
        <v>380926</v>
      </c>
      <c r="H7" s="9">
        <f t="shared" si="0"/>
        <v>129959</v>
      </c>
      <c r="I7" s="9">
        <f t="shared" si="0"/>
        <v>26477</v>
      </c>
      <c r="J7" s="9">
        <f t="shared" si="0"/>
        <v>103303</v>
      </c>
      <c r="K7" s="9">
        <f t="shared" si="0"/>
        <v>1707491</v>
      </c>
      <c r="L7" s="53"/>
    </row>
    <row r="8" spans="1:13" ht="17.25" customHeight="1">
      <c r="A8" s="10" t="s">
        <v>125</v>
      </c>
      <c r="B8" s="11">
        <f>B9+B12+B16</f>
        <v>100865</v>
      </c>
      <c r="C8" s="11">
        <f t="shared" ref="C8:J8" si="1">C9+C12+C16</f>
        <v>140275</v>
      </c>
      <c r="D8" s="11">
        <f t="shared" si="1"/>
        <v>148135</v>
      </c>
      <c r="E8" s="11">
        <f t="shared" si="1"/>
        <v>83445</v>
      </c>
      <c r="F8" s="11">
        <f t="shared" si="1"/>
        <v>137155</v>
      </c>
      <c r="G8" s="11">
        <f t="shared" si="1"/>
        <v>201058</v>
      </c>
      <c r="H8" s="11">
        <f t="shared" si="1"/>
        <v>79861</v>
      </c>
      <c r="I8" s="11">
        <f t="shared" si="1"/>
        <v>13685</v>
      </c>
      <c r="J8" s="11">
        <f t="shared" si="1"/>
        <v>57473</v>
      </c>
      <c r="K8" s="11">
        <f>SUM(B8:J8)</f>
        <v>961952</v>
      </c>
    </row>
    <row r="9" spans="1:13" ht="17.25" customHeight="1">
      <c r="A9" s="15" t="s">
        <v>17</v>
      </c>
      <c r="B9" s="13">
        <f>+B10+B11</f>
        <v>22419</v>
      </c>
      <c r="C9" s="13">
        <f t="shared" ref="C9:J9" si="2">+C10+C11</f>
        <v>32316</v>
      </c>
      <c r="D9" s="13">
        <f t="shared" si="2"/>
        <v>32967</v>
      </c>
      <c r="E9" s="13">
        <f t="shared" si="2"/>
        <v>17927</v>
      </c>
      <c r="F9" s="13">
        <f t="shared" si="2"/>
        <v>25895</v>
      </c>
      <c r="G9" s="13">
        <f t="shared" si="2"/>
        <v>29257</v>
      </c>
      <c r="H9" s="13">
        <f t="shared" si="2"/>
        <v>18774</v>
      </c>
      <c r="I9" s="13">
        <f t="shared" si="2"/>
        <v>3576</v>
      </c>
      <c r="J9" s="13">
        <f t="shared" si="2"/>
        <v>11337</v>
      </c>
      <c r="K9" s="11">
        <f>SUM(B9:J9)</f>
        <v>194468</v>
      </c>
    </row>
    <row r="10" spans="1:13" ht="17.25" customHeight="1">
      <c r="A10" s="30" t="s">
        <v>18</v>
      </c>
      <c r="B10" s="13">
        <v>22419</v>
      </c>
      <c r="C10" s="13">
        <v>32316</v>
      </c>
      <c r="D10" s="13">
        <v>32967</v>
      </c>
      <c r="E10" s="13">
        <v>17927</v>
      </c>
      <c r="F10" s="13">
        <v>25895</v>
      </c>
      <c r="G10" s="13">
        <v>29257</v>
      </c>
      <c r="H10" s="13">
        <v>18774</v>
      </c>
      <c r="I10" s="13">
        <v>3576</v>
      </c>
      <c r="J10" s="13">
        <v>11337</v>
      </c>
      <c r="K10" s="11">
        <f>SUM(B10:J10)</f>
        <v>194468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76369</v>
      </c>
      <c r="C12" s="17">
        <f t="shared" si="3"/>
        <v>105079</v>
      </c>
      <c r="D12" s="17">
        <f t="shared" si="3"/>
        <v>112234</v>
      </c>
      <c r="E12" s="17">
        <f t="shared" si="3"/>
        <v>63829</v>
      </c>
      <c r="F12" s="17">
        <f t="shared" si="3"/>
        <v>108404</v>
      </c>
      <c r="G12" s="17">
        <f t="shared" si="3"/>
        <v>167896</v>
      </c>
      <c r="H12" s="17">
        <f t="shared" si="3"/>
        <v>59650</v>
      </c>
      <c r="I12" s="17">
        <f t="shared" si="3"/>
        <v>9782</v>
      </c>
      <c r="J12" s="17">
        <f t="shared" si="3"/>
        <v>44967</v>
      </c>
      <c r="K12" s="11">
        <f t="shared" ref="K12:K27" si="4">SUM(B12:J12)</f>
        <v>748210</v>
      </c>
    </row>
    <row r="13" spans="1:13" ht="17.25" customHeight="1">
      <c r="A13" s="14" t="s">
        <v>20</v>
      </c>
      <c r="B13" s="13">
        <v>33848</v>
      </c>
      <c r="C13" s="13">
        <v>50093</v>
      </c>
      <c r="D13" s="13">
        <v>53220</v>
      </c>
      <c r="E13" s="13">
        <v>30753</v>
      </c>
      <c r="F13" s="13">
        <v>48611</v>
      </c>
      <c r="G13" s="13">
        <v>71694</v>
      </c>
      <c r="H13" s="13">
        <v>24830</v>
      </c>
      <c r="I13" s="13">
        <v>5139</v>
      </c>
      <c r="J13" s="13">
        <v>21536</v>
      </c>
      <c r="K13" s="11">
        <f t="shared" si="4"/>
        <v>339724</v>
      </c>
      <c r="L13" s="53"/>
      <c r="M13" s="54"/>
    </row>
    <row r="14" spans="1:13" ht="17.25" customHeight="1">
      <c r="A14" s="14" t="s">
        <v>21</v>
      </c>
      <c r="B14" s="13">
        <v>36263</v>
      </c>
      <c r="C14" s="13">
        <v>46300</v>
      </c>
      <c r="D14" s="13">
        <v>50479</v>
      </c>
      <c r="E14" s="13">
        <v>27984</v>
      </c>
      <c r="F14" s="13">
        <v>51566</v>
      </c>
      <c r="G14" s="13">
        <v>85939</v>
      </c>
      <c r="H14" s="13">
        <v>30027</v>
      </c>
      <c r="I14" s="13">
        <v>3835</v>
      </c>
      <c r="J14" s="13">
        <v>19908</v>
      </c>
      <c r="K14" s="11">
        <f t="shared" si="4"/>
        <v>352301</v>
      </c>
      <c r="L14" s="53"/>
    </row>
    <row r="15" spans="1:13" ht="17.25" customHeight="1">
      <c r="A15" s="14" t="s">
        <v>22</v>
      </c>
      <c r="B15" s="13">
        <v>6258</v>
      </c>
      <c r="C15" s="13">
        <v>8686</v>
      </c>
      <c r="D15" s="13">
        <v>8535</v>
      </c>
      <c r="E15" s="13">
        <v>5092</v>
      </c>
      <c r="F15" s="13">
        <v>8227</v>
      </c>
      <c r="G15" s="13">
        <v>10263</v>
      </c>
      <c r="H15" s="13">
        <v>4793</v>
      </c>
      <c r="I15" s="13">
        <v>808</v>
      </c>
      <c r="J15" s="13">
        <v>3523</v>
      </c>
      <c r="K15" s="11">
        <f t="shared" si="4"/>
        <v>56185</v>
      </c>
    </row>
    <row r="16" spans="1:13" ht="17.25" customHeight="1">
      <c r="A16" s="15" t="s">
        <v>121</v>
      </c>
      <c r="B16" s="13">
        <f>B17+B18+B19</f>
        <v>2077</v>
      </c>
      <c r="C16" s="13">
        <f t="shared" ref="C16:J16" si="5">C17+C18+C19</f>
        <v>2880</v>
      </c>
      <c r="D16" s="13">
        <f t="shared" si="5"/>
        <v>2934</v>
      </c>
      <c r="E16" s="13">
        <f t="shared" si="5"/>
        <v>1689</v>
      </c>
      <c r="F16" s="13">
        <f t="shared" si="5"/>
        <v>2856</v>
      </c>
      <c r="G16" s="13">
        <f t="shared" si="5"/>
        <v>3905</v>
      </c>
      <c r="H16" s="13">
        <f t="shared" si="5"/>
        <v>1437</v>
      </c>
      <c r="I16" s="13">
        <f t="shared" si="5"/>
        <v>327</v>
      </c>
      <c r="J16" s="13">
        <f t="shared" si="5"/>
        <v>1169</v>
      </c>
      <c r="K16" s="11">
        <f t="shared" si="4"/>
        <v>19274</v>
      </c>
    </row>
    <row r="17" spans="1:12" ht="17.25" customHeight="1">
      <c r="A17" s="14" t="s">
        <v>122</v>
      </c>
      <c r="B17" s="13">
        <v>1084</v>
      </c>
      <c r="C17" s="13">
        <v>1501</v>
      </c>
      <c r="D17" s="13">
        <v>1486</v>
      </c>
      <c r="E17" s="13">
        <v>926</v>
      </c>
      <c r="F17" s="13">
        <v>1512</v>
      </c>
      <c r="G17" s="13">
        <v>2147</v>
      </c>
      <c r="H17" s="13">
        <v>782</v>
      </c>
      <c r="I17" s="13">
        <v>181</v>
      </c>
      <c r="J17" s="13">
        <v>606</v>
      </c>
      <c r="K17" s="11">
        <f t="shared" si="4"/>
        <v>10225</v>
      </c>
    </row>
    <row r="18" spans="1:12" ht="17.25" customHeight="1">
      <c r="A18" s="14" t="s">
        <v>123</v>
      </c>
      <c r="B18" s="13">
        <v>55</v>
      </c>
      <c r="C18" s="13">
        <v>73</v>
      </c>
      <c r="D18" s="13">
        <v>113</v>
      </c>
      <c r="E18" s="13">
        <v>52</v>
      </c>
      <c r="F18" s="13">
        <v>118</v>
      </c>
      <c r="G18" s="13">
        <v>232</v>
      </c>
      <c r="H18" s="13">
        <v>69</v>
      </c>
      <c r="I18" s="13">
        <v>3</v>
      </c>
      <c r="J18" s="13">
        <v>30</v>
      </c>
      <c r="K18" s="11">
        <f t="shared" si="4"/>
        <v>745</v>
      </c>
    </row>
    <row r="19" spans="1:12" ht="17.25" customHeight="1">
      <c r="A19" s="14" t="s">
        <v>124</v>
      </c>
      <c r="B19" s="13">
        <v>938</v>
      </c>
      <c r="C19" s="13">
        <v>1306</v>
      </c>
      <c r="D19" s="13">
        <v>1335</v>
      </c>
      <c r="E19" s="13">
        <v>711</v>
      </c>
      <c r="F19" s="13">
        <v>1226</v>
      </c>
      <c r="G19" s="13">
        <v>1526</v>
      </c>
      <c r="H19" s="13">
        <v>586</v>
      </c>
      <c r="I19" s="13">
        <v>143</v>
      </c>
      <c r="J19" s="13">
        <v>533</v>
      </c>
      <c r="K19" s="11">
        <f t="shared" si="4"/>
        <v>8304</v>
      </c>
    </row>
    <row r="20" spans="1:12" ht="17.25" customHeight="1">
      <c r="A20" s="16" t="s">
        <v>23</v>
      </c>
      <c r="B20" s="11">
        <f>+B21+B22+B23</f>
        <v>55966</v>
      </c>
      <c r="C20" s="11">
        <f t="shared" ref="C20:J20" si="6">+C21+C22+C23</f>
        <v>68699</v>
      </c>
      <c r="D20" s="11">
        <f t="shared" si="6"/>
        <v>82100</v>
      </c>
      <c r="E20" s="11">
        <f t="shared" si="6"/>
        <v>42077</v>
      </c>
      <c r="F20" s="11">
        <f t="shared" si="6"/>
        <v>94625</v>
      </c>
      <c r="G20" s="11">
        <f t="shared" si="6"/>
        <v>155643</v>
      </c>
      <c r="H20" s="11">
        <f t="shared" si="6"/>
        <v>40080</v>
      </c>
      <c r="I20" s="11">
        <f t="shared" si="6"/>
        <v>8413</v>
      </c>
      <c r="J20" s="11">
        <f t="shared" si="6"/>
        <v>30678</v>
      </c>
      <c r="K20" s="11">
        <f t="shared" si="4"/>
        <v>578281</v>
      </c>
    </row>
    <row r="21" spans="1:12" ht="17.25" customHeight="1">
      <c r="A21" s="12" t="s">
        <v>24</v>
      </c>
      <c r="B21" s="13">
        <v>30493</v>
      </c>
      <c r="C21" s="13">
        <v>40678</v>
      </c>
      <c r="D21" s="13">
        <v>47271</v>
      </c>
      <c r="E21" s="13">
        <v>24904</v>
      </c>
      <c r="F21" s="13">
        <v>51523</v>
      </c>
      <c r="G21" s="13">
        <v>77496</v>
      </c>
      <c r="H21" s="13">
        <v>22107</v>
      </c>
      <c r="I21" s="13">
        <v>5361</v>
      </c>
      <c r="J21" s="13">
        <v>17357</v>
      </c>
      <c r="K21" s="11">
        <f t="shared" si="4"/>
        <v>317190</v>
      </c>
      <c r="L21" s="53"/>
    </row>
    <row r="22" spans="1:12" ht="17.25" customHeight="1">
      <c r="A22" s="12" t="s">
        <v>25</v>
      </c>
      <c r="B22" s="13">
        <v>21938</v>
      </c>
      <c r="C22" s="13">
        <v>23759</v>
      </c>
      <c r="D22" s="13">
        <v>30084</v>
      </c>
      <c r="E22" s="13">
        <v>14857</v>
      </c>
      <c r="F22" s="13">
        <v>37791</v>
      </c>
      <c r="G22" s="13">
        <v>70480</v>
      </c>
      <c r="H22" s="13">
        <v>15819</v>
      </c>
      <c r="I22" s="13">
        <v>2611</v>
      </c>
      <c r="J22" s="13">
        <v>11366</v>
      </c>
      <c r="K22" s="11">
        <f t="shared" si="4"/>
        <v>228705</v>
      </c>
      <c r="L22" s="53"/>
    </row>
    <row r="23" spans="1:12" ht="17.25" customHeight="1">
      <c r="A23" s="12" t="s">
        <v>26</v>
      </c>
      <c r="B23" s="13">
        <v>3535</v>
      </c>
      <c r="C23" s="13">
        <v>4262</v>
      </c>
      <c r="D23" s="13">
        <v>4745</v>
      </c>
      <c r="E23" s="13">
        <v>2316</v>
      </c>
      <c r="F23" s="13">
        <v>5311</v>
      </c>
      <c r="G23" s="13">
        <v>7667</v>
      </c>
      <c r="H23" s="13">
        <v>2154</v>
      </c>
      <c r="I23" s="13">
        <v>441</v>
      </c>
      <c r="J23" s="13">
        <v>1955</v>
      </c>
      <c r="K23" s="11">
        <f t="shared" si="4"/>
        <v>32386</v>
      </c>
    </row>
    <row r="24" spans="1:12" ht="17.25" customHeight="1">
      <c r="A24" s="16" t="s">
        <v>27</v>
      </c>
      <c r="B24" s="13">
        <v>16605</v>
      </c>
      <c r="C24" s="13">
        <v>25232</v>
      </c>
      <c r="D24" s="13">
        <v>31680</v>
      </c>
      <c r="E24" s="13">
        <v>15999</v>
      </c>
      <c r="F24" s="13">
        <v>23968</v>
      </c>
      <c r="G24" s="13">
        <v>24225</v>
      </c>
      <c r="H24" s="13">
        <v>8661</v>
      </c>
      <c r="I24" s="13">
        <v>4379</v>
      </c>
      <c r="J24" s="13">
        <v>15152</v>
      </c>
      <c r="K24" s="11">
        <f t="shared" si="4"/>
        <v>165901</v>
      </c>
    </row>
    <row r="25" spans="1:12" ht="17.25" customHeight="1">
      <c r="A25" s="12" t="s">
        <v>28</v>
      </c>
      <c r="B25" s="13">
        <v>10627</v>
      </c>
      <c r="C25" s="13">
        <v>16148</v>
      </c>
      <c r="D25" s="13">
        <v>20275</v>
      </c>
      <c r="E25" s="13">
        <v>10239</v>
      </c>
      <c r="F25" s="13">
        <v>15340</v>
      </c>
      <c r="G25" s="13">
        <v>15504</v>
      </c>
      <c r="H25" s="13">
        <v>5543</v>
      </c>
      <c r="I25" s="13">
        <v>2803</v>
      </c>
      <c r="J25" s="13">
        <v>9697</v>
      </c>
      <c r="K25" s="11">
        <f t="shared" si="4"/>
        <v>106176</v>
      </c>
      <c r="L25" s="53"/>
    </row>
    <row r="26" spans="1:12" ht="17.25" customHeight="1">
      <c r="A26" s="12" t="s">
        <v>29</v>
      </c>
      <c r="B26" s="13">
        <v>5978</v>
      </c>
      <c r="C26" s="13">
        <v>9084</v>
      </c>
      <c r="D26" s="13">
        <v>11405</v>
      </c>
      <c r="E26" s="13">
        <v>5760</v>
      </c>
      <c r="F26" s="13">
        <v>8628</v>
      </c>
      <c r="G26" s="13">
        <v>8721</v>
      </c>
      <c r="H26" s="13">
        <v>3118</v>
      </c>
      <c r="I26" s="13">
        <v>1576</v>
      </c>
      <c r="J26" s="13">
        <v>5455</v>
      </c>
      <c r="K26" s="11">
        <f t="shared" si="4"/>
        <v>59725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1357</v>
      </c>
      <c r="I27" s="11">
        <v>0</v>
      </c>
      <c r="J27" s="11">
        <v>0</v>
      </c>
      <c r="K27" s="11">
        <f t="shared" si="4"/>
        <v>1357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22918.98</v>
      </c>
      <c r="I35" s="19">
        <v>0</v>
      </c>
      <c r="J35" s="19">
        <v>0</v>
      </c>
      <c r="K35" s="23">
        <f>SUM(B35:J35)</f>
        <v>22918.98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408804.48</v>
      </c>
      <c r="C47" s="22">
        <f t="shared" ref="C47:H47" si="9">+C48+C56</f>
        <v>626636.56999999995</v>
      </c>
      <c r="D47" s="22">
        <f t="shared" si="9"/>
        <v>790765.22</v>
      </c>
      <c r="E47" s="22">
        <f t="shared" si="9"/>
        <v>369752.58</v>
      </c>
      <c r="F47" s="22">
        <f t="shared" si="9"/>
        <v>633995.68000000005</v>
      </c>
      <c r="G47" s="22">
        <f t="shared" si="9"/>
        <v>813804.19</v>
      </c>
      <c r="H47" s="22">
        <f t="shared" si="9"/>
        <v>346933.08999999997</v>
      </c>
      <c r="I47" s="22">
        <f>+I48+I56</f>
        <v>111613.79</v>
      </c>
      <c r="J47" s="22">
        <f>+J48+J56</f>
        <v>269735.63</v>
      </c>
      <c r="K47" s="22">
        <f>SUM(B47:J47)</f>
        <v>4372041.2300000004</v>
      </c>
    </row>
    <row r="48" spans="1:11" ht="17.25" customHeight="1">
      <c r="A48" s="16" t="s">
        <v>48</v>
      </c>
      <c r="B48" s="23">
        <f>SUM(B49:B55)</f>
        <v>393855.81</v>
      </c>
      <c r="C48" s="23">
        <f t="shared" ref="C48:H48" si="10">SUM(C49:C55)</f>
        <v>606627.34</v>
      </c>
      <c r="D48" s="23">
        <f t="shared" si="10"/>
        <v>770711.08</v>
      </c>
      <c r="E48" s="23">
        <f t="shared" si="10"/>
        <v>350972.08</v>
      </c>
      <c r="F48" s="23">
        <f t="shared" si="10"/>
        <v>615738.88</v>
      </c>
      <c r="G48" s="23">
        <f t="shared" si="10"/>
        <v>788935.84</v>
      </c>
      <c r="H48" s="23">
        <f t="shared" si="10"/>
        <v>331545.61</v>
      </c>
      <c r="I48" s="23">
        <f>SUM(I49:I55)</f>
        <v>111613.79</v>
      </c>
      <c r="J48" s="23">
        <f>SUM(J49:J55)</f>
        <v>258205.85</v>
      </c>
      <c r="K48" s="23">
        <f t="shared" ref="K48:K56" si="11">SUM(B48:J48)</f>
        <v>4228206.2799999993</v>
      </c>
    </row>
    <row r="49" spans="1:11" ht="17.25" customHeight="1">
      <c r="A49" s="35" t="s">
        <v>49</v>
      </c>
      <c r="B49" s="23">
        <f t="shared" ref="B49:H49" si="12">ROUND(B30*B7,2)</f>
        <v>393855.81</v>
      </c>
      <c r="C49" s="23">
        <f t="shared" si="12"/>
        <v>605281.99</v>
      </c>
      <c r="D49" s="23">
        <f t="shared" si="12"/>
        <v>770711.08</v>
      </c>
      <c r="E49" s="23">
        <f t="shared" si="12"/>
        <v>350972.08</v>
      </c>
      <c r="F49" s="23">
        <f t="shared" si="12"/>
        <v>615738.88</v>
      </c>
      <c r="G49" s="23">
        <f t="shared" si="12"/>
        <v>788935.84</v>
      </c>
      <c r="H49" s="23">
        <f t="shared" si="12"/>
        <v>308626.63</v>
      </c>
      <c r="I49" s="23">
        <f>ROUND(I30*I7,2)</f>
        <v>111613.79</v>
      </c>
      <c r="J49" s="23">
        <f>ROUND(J30*J7,2)</f>
        <v>258205.85</v>
      </c>
      <c r="K49" s="23">
        <f t="shared" si="11"/>
        <v>4203941.9499999993</v>
      </c>
    </row>
    <row r="50" spans="1:11" ht="17.25" customHeight="1">
      <c r="A50" s="35" t="s">
        <v>50</v>
      </c>
      <c r="B50" s="19">
        <v>0</v>
      </c>
      <c r="C50" s="23">
        <f>ROUND(C31*C7,2)</f>
        <v>1345.35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1345.35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22918.98</v>
      </c>
      <c r="I53" s="32">
        <f>+I35</f>
        <v>0</v>
      </c>
      <c r="J53" s="32">
        <f>+J35</f>
        <v>0</v>
      </c>
      <c r="K53" s="23">
        <f t="shared" si="11"/>
        <v>22918.98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14948.67</v>
      </c>
      <c r="C56" s="37">
        <v>20009.23</v>
      </c>
      <c r="D56" s="37">
        <v>20054.14</v>
      </c>
      <c r="E56" s="37">
        <v>18780.5</v>
      </c>
      <c r="F56" s="37">
        <v>18256.8</v>
      </c>
      <c r="G56" s="37">
        <v>24868.35</v>
      </c>
      <c r="H56" s="37">
        <v>15387.48</v>
      </c>
      <c r="I56" s="19">
        <v>0</v>
      </c>
      <c r="J56" s="37">
        <v>11529.78</v>
      </c>
      <c r="K56" s="37">
        <f t="shared" si="11"/>
        <v>143834.95000000001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-67257</v>
      </c>
      <c r="C60" s="36">
        <f t="shared" si="13"/>
        <v>-97137.45</v>
      </c>
      <c r="D60" s="36">
        <f t="shared" si="13"/>
        <v>-99992.36</v>
      </c>
      <c r="E60" s="36">
        <f t="shared" si="13"/>
        <v>-57762.75</v>
      </c>
      <c r="F60" s="36">
        <f t="shared" si="13"/>
        <v>-78065.649999999994</v>
      </c>
      <c r="G60" s="36">
        <f t="shared" si="13"/>
        <v>-87794.61</v>
      </c>
      <c r="H60" s="36">
        <f t="shared" si="13"/>
        <v>-56322</v>
      </c>
      <c r="I60" s="36">
        <f t="shared" si="13"/>
        <v>-13924.16</v>
      </c>
      <c r="J60" s="36">
        <f t="shared" si="13"/>
        <v>-38839.270000000004</v>
      </c>
      <c r="K60" s="36">
        <f>SUM(B60:J60)</f>
        <v>-597095.25</v>
      </c>
    </row>
    <row r="61" spans="1:11" ht="18.75" customHeight="1">
      <c r="A61" s="16" t="s">
        <v>83</v>
      </c>
      <c r="B61" s="36">
        <f t="shared" ref="B61:J61" si="14">B62+B63+B64+B65+B66+B67</f>
        <v>-67257</v>
      </c>
      <c r="C61" s="36">
        <f t="shared" si="14"/>
        <v>-96948</v>
      </c>
      <c r="D61" s="36">
        <f t="shared" si="14"/>
        <v>-98901</v>
      </c>
      <c r="E61" s="36">
        <f t="shared" si="14"/>
        <v>-53781</v>
      </c>
      <c r="F61" s="36">
        <f t="shared" si="14"/>
        <v>-77685</v>
      </c>
      <c r="G61" s="36">
        <f t="shared" si="14"/>
        <v>-87771</v>
      </c>
      <c r="H61" s="36">
        <f t="shared" si="14"/>
        <v>-56322</v>
      </c>
      <c r="I61" s="36">
        <f t="shared" si="14"/>
        <v>-10728</v>
      </c>
      <c r="J61" s="36">
        <f t="shared" si="14"/>
        <v>-34011</v>
      </c>
      <c r="K61" s="36">
        <f t="shared" ref="K61:K92" si="15">SUM(B61:J61)</f>
        <v>-583404</v>
      </c>
    </row>
    <row r="62" spans="1:11" ht="18.75" customHeight="1">
      <c r="A62" s="12" t="s">
        <v>84</v>
      </c>
      <c r="B62" s="36">
        <f>-ROUND(B9*$D$3,2)</f>
        <v>-67257</v>
      </c>
      <c r="C62" s="36">
        <f t="shared" ref="C62:J62" si="16">-ROUND(C9*$D$3,2)</f>
        <v>-96948</v>
      </c>
      <c r="D62" s="36">
        <f t="shared" si="16"/>
        <v>-98901</v>
      </c>
      <c r="E62" s="36">
        <f t="shared" si="16"/>
        <v>-53781</v>
      </c>
      <c r="F62" s="36">
        <f t="shared" si="16"/>
        <v>-77685</v>
      </c>
      <c r="G62" s="36">
        <f t="shared" si="16"/>
        <v>-87771</v>
      </c>
      <c r="H62" s="36">
        <f t="shared" si="16"/>
        <v>-56322</v>
      </c>
      <c r="I62" s="36">
        <f t="shared" si="16"/>
        <v>-10728</v>
      </c>
      <c r="J62" s="36">
        <f t="shared" si="16"/>
        <v>-34011</v>
      </c>
      <c r="K62" s="36">
        <f t="shared" si="15"/>
        <v>-583404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59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60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61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19">
        <v>0</v>
      </c>
      <c r="I66" s="19">
        <v>0</v>
      </c>
      <c r="J66" s="19">
        <v>0</v>
      </c>
      <c r="K66" s="36">
        <f t="shared" si="15"/>
        <v>0</v>
      </c>
    </row>
    <row r="67" spans="1:11" ht="18.75" customHeight="1">
      <c r="A67" s="12" t="s">
        <v>62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88</v>
      </c>
      <c r="B68" s="36">
        <f t="shared" ref="B68:J68" si="17">SUM(B69:B92)</f>
        <v>0</v>
      </c>
      <c r="C68" s="36">
        <f t="shared" si="17"/>
        <v>-189.45</v>
      </c>
      <c r="D68" s="36">
        <f t="shared" si="17"/>
        <v>-1091.3599999999999</v>
      </c>
      <c r="E68" s="36">
        <f t="shared" si="17"/>
        <v>-3981.75</v>
      </c>
      <c r="F68" s="36">
        <f t="shared" si="17"/>
        <v>-380.65</v>
      </c>
      <c r="G68" s="36">
        <f t="shared" si="17"/>
        <v>-23.61</v>
      </c>
      <c r="H68" s="36">
        <f t="shared" si="17"/>
        <v>0</v>
      </c>
      <c r="I68" s="36">
        <f t="shared" si="17"/>
        <v>-3196.16</v>
      </c>
      <c r="J68" s="36">
        <f t="shared" si="17"/>
        <v>-4828.2700000000004</v>
      </c>
      <c r="K68" s="36">
        <f t="shared" si="15"/>
        <v>-13691.25</v>
      </c>
    </row>
    <row r="69" spans="1:11" ht="18.75" customHeight="1">
      <c r="A69" s="12" t="s">
        <v>63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64</v>
      </c>
      <c r="B70" s="19">
        <v>0</v>
      </c>
      <c r="C70" s="36">
        <v>-189.45</v>
      </c>
      <c r="D70" s="36">
        <v>-23.61</v>
      </c>
      <c r="E70" s="19">
        <v>0</v>
      </c>
      <c r="F70" s="19">
        <v>0</v>
      </c>
      <c r="G70" s="36">
        <v>-23.61</v>
      </c>
      <c r="H70" s="19">
        <v>0</v>
      </c>
      <c r="I70" s="19">
        <v>0</v>
      </c>
      <c r="J70" s="19">
        <v>0</v>
      </c>
      <c r="K70" s="36">
        <f t="shared" si="15"/>
        <v>-236.67000000000002</v>
      </c>
    </row>
    <row r="71" spans="1:11" ht="18.75" customHeight="1">
      <c r="A71" s="12" t="s">
        <v>65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0</v>
      </c>
      <c r="J72" s="19">
        <v>0</v>
      </c>
      <c r="K72" s="49">
        <f t="shared" si="15"/>
        <v>0</v>
      </c>
    </row>
    <row r="73" spans="1:11" ht="18.75" customHeight="1">
      <c r="A73" s="35" t="s">
        <v>67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49">
        <f t="shared" si="15"/>
        <v>0</v>
      </c>
    </row>
    <row r="74" spans="1:11" ht="18.75" customHeight="1">
      <c r="A74" s="12" t="s">
        <v>68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70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100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7">
        <f t="shared" si="15"/>
        <v>0</v>
      </c>
      <c r="L90" s="59"/>
    </row>
    <row r="91" spans="1:12" ht="18.75" customHeight="1">
      <c r="A91" s="12" t="s">
        <v>101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8">
        <v>0</v>
      </c>
      <c r="L91" s="58"/>
    </row>
    <row r="92" spans="1:12" ht="18.75" customHeight="1">
      <c r="A92" s="12" t="s">
        <v>119</v>
      </c>
      <c r="B92" s="19">
        <v>0</v>
      </c>
      <c r="C92" s="19">
        <v>0</v>
      </c>
      <c r="D92" s="19">
        <v>0</v>
      </c>
      <c r="E92" s="49">
        <v>-3068.95</v>
      </c>
      <c r="F92" s="19">
        <v>0</v>
      </c>
      <c r="G92" s="19">
        <v>0</v>
      </c>
      <c r="H92" s="19">
        <v>0</v>
      </c>
      <c r="I92" s="49">
        <v>-1406.33</v>
      </c>
      <c r="J92" s="49">
        <v>-4828.2700000000004</v>
      </c>
      <c r="K92" s="49">
        <f t="shared" si="15"/>
        <v>-9303.5499999999993</v>
      </c>
      <c r="L92" s="58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8"/>
    </row>
    <row r="94" spans="1:12" ht="18.75" customHeight="1">
      <c r="A94" s="16" t="s">
        <v>120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58">
        <v>0</v>
      </c>
      <c r="L94" s="58"/>
    </row>
    <row r="95" spans="1:12" ht="18.75" customHeight="1">
      <c r="A95" s="16" t="s">
        <v>96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57">
        <f t="shared" ref="K95:K99" si="18">SUM(B95:J95)</f>
        <v>0</v>
      </c>
      <c r="L95" s="59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3" ht="18.75" customHeight="1">
      <c r="A97" s="16" t="s">
        <v>92</v>
      </c>
      <c r="B97" s="24">
        <f t="shared" ref="B97:H97" si="19">+B98+B99</f>
        <v>341547.48</v>
      </c>
      <c r="C97" s="24">
        <f t="shared" si="19"/>
        <v>529499.12</v>
      </c>
      <c r="D97" s="24">
        <f t="shared" si="19"/>
        <v>690772.86</v>
      </c>
      <c r="E97" s="24">
        <f t="shared" si="19"/>
        <v>311989.83</v>
      </c>
      <c r="F97" s="24">
        <f t="shared" si="19"/>
        <v>555930.03</v>
      </c>
      <c r="G97" s="24">
        <f t="shared" si="19"/>
        <v>726009.58</v>
      </c>
      <c r="H97" s="24">
        <f t="shared" si="19"/>
        <v>290611.08999999997</v>
      </c>
      <c r="I97" s="24">
        <f>+I98+I99</f>
        <v>97689.62999999999</v>
      </c>
      <c r="J97" s="24">
        <f>+J98+J99</f>
        <v>230896.36000000002</v>
      </c>
      <c r="K97" s="49">
        <f t="shared" si="18"/>
        <v>3774945.98</v>
      </c>
      <c r="L97" s="55"/>
    </row>
    <row r="98" spans="1:13" ht="18.75" customHeight="1">
      <c r="A98" s="16" t="s">
        <v>91</v>
      </c>
      <c r="B98" s="24">
        <f t="shared" ref="B98:J98" si="20">+B48+B61+B68+B94</f>
        <v>326598.81</v>
      </c>
      <c r="C98" s="24">
        <f t="shared" si="20"/>
        <v>509489.88999999996</v>
      </c>
      <c r="D98" s="24">
        <f t="shared" si="20"/>
        <v>670718.71999999997</v>
      </c>
      <c r="E98" s="24">
        <f t="shared" si="20"/>
        <v>293209.33</v>
      </c>
      <c r="F98" s="24">
        <f t="shared" si="20"/>
        <v>537673.23</v>
      </c>
      <c r="G98" s="24">
        <f t="shared" si="20"/>
        <v>701141.23</v>
      </c>
      <c r="H98" s="24">
        <f t="shared" si="20"/>
        <v>275223.61</v>
      </c>
      <c r="I98" s="24">
        <f t="shared" si="20"/>
        <v>97689.62999999999</v>
      </c>
      <c r="J98" s="24">
        <f t="shared" si="20"/>
        <v>219366.58000000002</v>
      </c>
      <c r="K98" s="49">
        <f t="shared" si="18"/>
        <v>3631111.03</v>
      </c>
      <c r="L98" s="55"/>
    </row>
    <row r="99" spans="1:13" ht="18" customHeight="1">
      <c r="A99" s="16" t="s">
        <v>95</v>
      </c>
      <c r="B99" s="24">
        <f t="shared" ref="B99:J99" si="21">IF(+B56+B95+B100&lt;0,0,(B56+B95+B100))</f>
        <v>14948.67</v>
      </c>
      <c r="C99" s="24">
        <f t="shared" si="21"/>
        <v>20009.23</v>
      </c>
      <c r="D99" s="24">
        <f t="shared" si="21"/>
        <v>20054.14</v>
      </c>
      <c r="E99" s="24">
        <f t="shared" si="21"/>
        <v>18780.5</v>
      </c>
      <c r="F99" s="24">
        <f t="shared" si="21"/>
        <v>18256.8</v>
      </c>
      <c r="G99" s="24">
        <f t="shared" si="21"/>
        <v>24868.35</v>
      </c>
      <c r="H99" s="24">
        <f t="shared" si="21"/>
        <v>15387.48</v>
      </c>
      <c r="I99" s="19">
        <f t="shared" si="21"/>
        <v>0</v>
      </c>
      <c r="J99" s="24">
        <f t="shared" si="21"/>
        <v>11529.78</v>
      </c>
      <c r="K99" s="49">
        <f t="shared" si="18"/>
        <v>143834.95000000001</v>
      </c>
    </row>
    <row r="100" spans="1:13" ht="18.75" customHeight="1">
      <c r="A100" s="16" t="s">
        <v>93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M100" s="60"/>
    </row>
    <row r="101" spans="1:13" ht="18.75" customHeight="1">
      <c r="A101" s="16" t="s">
        <v>94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78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3774946.0100000002</v>
      </c>
    </row>
    <row r="106" spans="1:13" ht="18.75" customHeight="1">
      <c r="A106" s="26" t="s">
        <v>79</v>
      </c>
      <c r="B106" s="27">
        <v>42393.51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42393.51</v>
      </c>
    </row>
    <row r="107" spans="1:13" ht="18.75" customHeight="1">
      <c r="A107" s="26" t="s">
        <v>80</v>
      </c>
      <c r="B107" s="27">
        <v>299153.96999999997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2">SUM(B107:J107)</f>
        <v>299153.96999999997</v>
      </c>
    </row>
    <row r="108" spans="1:13" ht="18.75" customHeight="1">
      <c r="A108" s="26" t="s">
        <v>81</v>
      </c>
      <c r="B108" s="41">
        <v>0</v>
      </c>
      <c r="C108" s="27">
        <f>+C97</f>
        <v>529499.12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529499.12</v>
      </c>
    </row>
    <row r="109" spans="1:13" ht="18.75" customHeight="1">
      <c r="A109" s="26" t="s">
        <v>82</v>
      </c>
      <c r="B109" s="41">
        <v>0</v>
      </c>
      <c r="C109" s="41">
        <v>0</v>
      </c>
      <c r="D109" s="27">
        <f>+D97</f>
        <v>690772.86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690772.86</v>
      </c>
    </row>
    <row r="110" spans="1:13" ht="18.75" customHeight="1">
      <c r="A110" s="26" t="s">
        <v>102</v>
      </c>
      <c r="B110" s="41">
        <v>0</v>
      </c>
      <c r="C110" s="41">
        <v>0</v>
      </c>
      <c r="D110" s="41">
        <v>0</v>
      </c>
      <c r="E110" s="27">
        <f>+E97</f>
        <v>311989.83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311989.83</v>
      </c>
    </row>
    <row r="111" spans="1:13" ht="18.75" customHeight="1">
      <c r="A111" s="26" t="s">
        <v>103</v>
      </c>
      <c r="B111" s="41">
        <v>0</v>
      </c>
      <c r="C111" s="41">
        <v>0</v>
      </c>
      <c r="D111" s="41">
        <v>0</v>
      </c>
      <c r="E111" s="41">
        <v>0</v>
      </c>
      <c r="F111" s="27">
        <v>69460.22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69460.22</v>
      </c>
    </row>
    <row r="112" spans="1:13" ht="18.75" customHeight="1">
      <c r="A112" s="26" t="s">
        <v>104</v>
      </c>
      <c r="B112" s="41">
        <v>0</v>
      </c>
      <c r="C112" s="41">
        <v>0</v>
      </c>
      <c r="D112" s="41">
        <v>0</v>
      </c>
      <c r="E112" s="41">
        <v>0</v>
      </c>
      <c r="F112" s="27">
        <v>95938.74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95938.74</v>
      </c>
    </row>
    <row r="113" spans="1:11" ht="18.75" customHeight="1">
      <c r="A113" s="26" t="s">
        <v>105</v>
      </c>
      <c r="B113" s="41">
        <v>0</v>
      </c>
      <c r="C113" s="41">
        <v>0</v>
      </c>
      <c r="D113" s="41">
        <v>0</v>
      </c>
      <c r="E113" s="41">
        <v>0</v>
      </c>
      <c r="F113" s="27">
        <v>138925.18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138925.18</v>
      </c>
    </row>
    <row r="114" spans="1:11" ht="18.75" customHeight="1">
      <c r="A114" s="26" t="s">
        <v>106</v>
      </c>
      <c r="B114" s="41">
        <v>0</v>
      </c>
      <c r="C114" s="41">
        <v>0</v>
      </c>
      <c r="D114" s="41">
        <v>0</v>
      </c>
      <c r="E114" s="41">
        <v>0</v>
      </c>
      <c r="F114" s="27">
        <v>251605.91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251605.91</v>
      </c>
    </row>
    <row r="115" spans="1:11" ht="18.75" customHeight="1">
      <c r="A115" s="26" t="s">
        <v>107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202806.19</v>
      </c>
      <c r="H115" s="41">
        <v>0</v>
      </c>
      <c r="I115" s="41">
        <v>0</v>
      </c>
      <c r="J115" s="41">
        <v>0</v>
      </c>
      <c r="K115" s="42">
        <f t="shared" si="22"/>
        <v>202806.19</v>
      </c>
    </row>
    <row r="116" spans="1:11" ht="18.75" customHeight="1">
      <c r="A116" s="26" t="s">
        <v>108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21779.83</v>
      </c>
      <c r="H116" s="41">
        <v>0</v>
      </c>
      <c r="I116" s="41">
        <v>0</v>
      </c>
      <c r="J116" s="41">
        <v>0</v>
      </c>
      <c r="K116" s="42">
        <f t="shared" si="22"/>
        <v>21779.83</v>
      </c>
    </row>
    <row r="117" spans="1:11" ht="18.75" customHeight="1">
      <c r="A117" s="26" t="s">
        <v>109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119204.51</v>
      </c>
      <c r="H117" s="41">
        <v>0</v>
      </c>
      <c r="I117" s="41">
        <v>0</v>
      </c>
      <c r="J117" s="41">
        <v>0</v>
      </c>
      <c r="K117" s="42">
        <f t="shared" si="22"/>
        <v>119204.51</v>
      </c>
    </row>
    <row r="118" spans="1:11" ht="18.75" customHeight="1">
      <c r="A118" s="26" t="s">
        <v>110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101051.96</v>
      </c>
      <c r="H118" s="41">
        <v>0</v>
      </c>
      <c r="I118" s="41">
        <v>0</v>
      </c>
      <c r="J118" s="41">
        <v>0</v>
      </c>
      <c r="K118" s="42">
        <f t="shared" si="22"/>
        <v>101051.96</v>
      </c>
    </row>
    <row r="119" spans="1:11" ht="18.75" customHeight="1">
      <c r="A119" s="26" t="s">
        <v>111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281167.09999999998</v>
      </c>
      <c r="H119" s="41">
        <v>0</v>
      </c>
      <c r="I119" s="41">
        <v>0</v>
      </c>
      <c r="J119" s="41">
        <v>0</v>
      </c>
      <c r="K119" s="42">
        <f t="shared" si="22"/>
        <v>281167.09999999998</v>
      </c>
    </row>
    <row r="120" spans="1:11" ht="18.75" customHeight="1">
      <c r="A120" s="26" t="s">
        <v>112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105897.18</v>
      </c>
      <c r="I120" s="41">
        <v>0</v>
      </c>
      <c r="J120" s="41">
        <v>0</v>
      </c>
      <c r="K120" s="42">
        <f t="shared" si="22"/>
        <v>105897.18</v>
      </c>
    </row>
    <row r="121" spans="1:11" ht="18.75" customHeight="1">
      <c r="A121" s="26" t="s">
        <v>113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184713.91</v>
      </c>
      <c r="I121" s="41">
        <v>0</v>
      </c>
      <c r="J121" s="41">
        <v>0</v>
      </c>
      <c r="K121" s="42">
        <f t="shared" si="22"/>
        <v>184713.91</v>
      </c>
    </row>
    <row r="122" spans="1:11" ht="18.75" customHeight="1">
      <c r="A122" s="26" t="s">
        <v>114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97689.63</v>
      </c>
      <c r="J122" s="41">
        <v>0</v>
      </c>
      <c r="K122" s="42">
        <f t="shared" si="22"/>
        <v>97689.63</v>
      </c>
    </row>
    <row r="123" spans="1:11" ht="18.75" customHeight="1">
      <c r="A123" s="28" t="s">
        <v>115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230896.36</v>
      </c>
      <c r="K123" s="45">
        <f t="shared" si="22"/>
        <v>230896.36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56"/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2014-05-08T19:30:05Z</dcterms:modified>
</cp:coreProperties>
</file>