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94" i="8"/>
  <c r="K75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106"/>
  <c r="K107"/>
  <c r="K111"/>
  <c r="K112"/>
  <c r="K113"/>
  <c r="K114"/>
  <c r="K115"/>
  <c r="K116"/>
  <c r="K117"/>
  <c r="K118"/>
  <c r="K119"/>
  <c r="K120"/>
  <c r="K121"/>
  <c r="K122"/>
  <c r="K123"/>
  <c r="K68" l="1"/>
  <c r="I60"/>
  <c r="G60"/>
  <c r="E60"/>
  <c r="C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K99"/>
  <c r="J60"/>
  <c r="H60"/>
  <c r="F60"/>
  <c r="D60"/>
  <c r="I8"/>
  <c r="I7" s="1"/>
  <c r="I49" s="1"/>
  <c r="I48" s="1"/>
  <c r="G8"/>
  <c r="G7" s="1"/>
  <c r="G49" s="1"/>
  <c r="G48" s="1"/>
  <c r="E8"/>
  <c r="E7" s="1"/>
  <c r="E49" s="1"/>
  <c r="E48" s="1"/>
  <c r="C8"/>
  <c r="C7" s="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<sst xmlns="http://schemas.openxmlformats.org/spreadsheetml/2006/main" count="129" uniqueCount="129">
  <si>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</si>
  <si>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</si>
  <si>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</si>
  <si>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</si>
  <si>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</si>
  <si>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</si>
  <si>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</si>
  <si>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</si>
  <si>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</si>
  <si>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</si>
  <si>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</si>
  <si>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</si>
  <si>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</si>
  <si>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</si>
  <si>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</si>
  <si>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</si>
  <si>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</si>
  <si>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</si>
  <si>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</si>
  <si>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</si>
  <si>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</si>
  <si>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</si>
  <si>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</si>
  <si>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</si>
  <si>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</si>
  <si>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</si>
  <si>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</si>
  <si>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</si>
  <si>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</si>
  <si>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</si>
  <si>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</si>
  <si>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</si>
  <si>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</si>
  <si>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</si>
  <si>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</si>
  <si>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</si>
  <si>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</si>
  <si>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</si>
  <si>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</si>
  <si>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</si>
  <si>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</si>
  <si>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</si>
  <si>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</si>
  <si>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</si>
  <si>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</si>
  <si>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</si>
  <si>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</si>
  <si>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</si>
  <si>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</si>
  <si>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</si>
  <si>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</si>
  <si>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</si>
  <si>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</si>
  <si>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</si>
  <si>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</si>
  <si>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</si>
  <si>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</si>
  <si>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</si>
  <si>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</si>
  <si>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</si>
  <si>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</si>
  <si>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</si>
  <si>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</si>
  <si>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</si>
  <si>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</si>
  <si>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</si>
  <si>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</si>
  <si>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</si>
  <si>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</si>
  <si>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</si>
  <si>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</si>
  <si>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</si>
  <si>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</si>
  <si>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</si>
  <si>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</si>
  <si>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</si>
  <si>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</si>
  <si>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</si>
  <si>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</si>
  <si>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</si>
  <si>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</si>
  <si>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</si>
  <si>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</si>
  <si>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</si>
  <si>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</si>
  <si>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</si>
  <si>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</si>
  <si>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</si>
  <si>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</si>
  <si>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</si>
  <si>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</si>
  <si>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</si>
  <si>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</si>
  <si>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</si>
  <si>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</si>
  <si>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</si>
  <si>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</si>
  <si>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</si>
  <si>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</si>
  <si>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</si>
  <si>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</si>
  <si>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</si>
  <si>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</si>
  <si>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</si>
  <si>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</si>
  <si>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</si>
  <si>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</si>
  <si>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</si>
  <si>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</si>
  <si>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</si>
  <si>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</si>
  <si>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</si>
  <si>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</si>
  <si>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</si>
  <si>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</si>
  <si>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</si>
  <si>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</si>
  <si>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</si>
  <si>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</si>
  <si>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</si>
  <si>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</si>
  <si>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</si>
  <si>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</si>
  <si>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</si>
  <si>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</si>
  <si>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02/05/14 - VENCIMENTO 09/05/14</t>
  </si>
  <si>
    <t>6.3. Revisão de Remuneração pelo Transporte Coletivo  (1)</t>
  </si>
  <si>
    <t>Nota:</t>
  </si>
  <si>
    <t xml:space="preserve">      (1) - Cálculo USP.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</si>
</sst>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118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117</v>
      </c>
      <c r="J5" s="68" t="s">
        <v>116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467275</v>
      </c>
      <c r="C7" s="9">
        <f t="shared" si="0"/>
        <v>570954</v>
      </c>
      <c r="D7" s="9">
        <f t="shared" si="0"/>
        <v>655531</v>
      </c>
      <c r="E7" s="9">
        <f t="shared" si="0"/>
        <v>416060</v>
      </c>
      <c r="F7" s="9">
        <f t="shared" si="0"/>
        <v>620468</v>
      </c>
      <c r="G7" s="9">
        <f t="shared" si="0"/>
        <v>957518</v>
      </c>
      <c r="H7" s="9">
        <f t="shared" si="0"/>
        <v>416882</v>
      </c>
      <c r="I7" s="9">
        <f t="shared" si="0"/>
        <v>87469</v>
      </c>
      <c r="J7" s="9">
        <f t="shared" si="0"/>
        <v>240725</v>
      </c>
      <c r="K7" s="9">
        <f t="shared" si="0"/>
        <v>4432882</v>
      </c>
      <c r="L7" s="53"/>
    </row>
    <row r="8" spans="1:13" ht="17.25" customHeight="1">
      <c r="A8" s="10" t="s">
        <v>124</v>
      </c>
      <c r="B8" s="11">
        <f>B9+B12+B16</f>
        <v>275251</v>
      </c>
      <c r="C8" s="11">
        <f t="shared" ref="C8:J8" si="1">C9+C12+C16</f>
        <v>343289</v>
      </c>
      <c r="D8" s="11">
        <f t="shared" si="1"/>
        <v>370457</v>
      </c>
      <c r="E8" s="11">
        <f t="shared" si="1"/>
        <v>244614</v>
      </c>
      <c r="F8" s="11">
        <f t="shared" si="1"/>
        <v>343158</v>
      </c>
      <c r="G8" s="11">
        <f t="shared" si="1"/>
        <v>509917</v>
      </c>
      <c r="H8" s="11">
        <f t="shared" si="1"/>
        <v>254818</v>
      </c>
      <c r="I8" s="11">
        <f t="shared" si="1"/>
        <v>46345</v>
      </c>
      <c r="J8" s="11">
        <f t="shared" si="1"/>
        <v>133937</v>
      </c>
      <c r="K8" s="11">
        <f>SUM(B8:J8)</f>
        <v>2521786</v>
      </c>
    </row>
    <row r="9" spans="1:13" ht="17.25" customHeight="1">
      <c r="A9" s="15" t="s">
        <v>17</v>
      </c>
      <c r="B9" s="13">
        <f>+B10+B11</f>
        <v>45298</v>
      </c>
      <c r="C9" s="13">
        <f t="shared" ref="C9:J9" si="2">+C10+C11</f>
        <v>58302</v>
      </c>
      <c r="D9" s="13">
        <f t="shared" si="2"/>
        <v>58679</v>
      </c>
      <c r="E9" s="13">
        <f t="shared" si="2"/>
        <v>39289</v>
      </c>
      <c r="F9" s="13">
        <f t="shared" si="2"/>
        <v>48539</v>
      </c>
      <c r="G9" s="13">
        <f t="shared" si="2"/>
        <v>54283</v>
      </c>
      <c r="H9" s="13">
        <f t="shared" si="2"/>
        <v>47556</v>
      </c>
      <c r="I9" s="13">
        <f t="shared" si="2"/>
        <v>9085</v>
      </c>
      <c r="J9" s="13">
        <f t="shared" si="2"/>
        <v>19315</v>
      </c>
      <c r="K9" s="11">
        <f>SUM(B9:J9)</f>
        <v>380346</v>
      </c>
    </row>
    <row r="10" spans="1:13" ht="17.25" customHeight="1">
      <c r="A10" s="30" t="s">
        <v>18</v>
      </c>
      <c r="B10" s="13">
        <v>45298</v>
      </c>
      <c r="C10" s="13">
        <v>58302</v>
      </c>
      <c r="D10" s="13">
        <v>58679</v>
      </c>
      <c r="E10" s="13">
        <v>39289</v>
      </c>
      <c r="F10" s="13">
        <v>48539</v>
      </c>
      <c r="G10" s="13">
        <v>54283</v>
      </c>
      <c r="H10" s="13">
        <v>47556</v>
      </c>
      <c r="I10" s="13">
        <v>9085</v>
      </c>
      <c r="J10" s="13">
        <v>19315</v>
      </c>
      <c r="K10" s="11">
        <f>SUM(B10:J10)</f>
        <v>380346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224984</v>
      </c>
      <c r="C12" s="17">
        <f t="shared" si="3"/>
        <v>278711</v>
      </c>
      <c r="D12" s="17">
        <f t="shared" si="3"/>
        <v>305734</v>
      </c>
      <c r="E12" s="17">
        <f t="shared" si="3"/>
        <v>201161</v>
      </c>
      <c r="F12" s="17">
        <f t="shared" si="3"/>
        <v>288295</v>
      </c>
      <c r="G12" s="17">
        <f t="shared" si="3"/>
        <v>446417</v>
      </c>
      <c r="H12" s="17">
        <f t="shared" si="3"/>
        <v>203054</v>
      </c>
      <c r="I12" s="17">
        <f t="shared" si="3"/>
        <v>36316</v>
      </c>
      <c r="J12" s="17">
        <f t="shared" si="3"/>
        <v>112250</v>
      </c>
      <c r="K12" s="11">
        <f t="shared" ref="K12:K27" si="4">SUM(B12:J12)</f>
        <v>2096922</v>
      </c>
    </row>
    <row r="13" spans="1:13" ht="17.25" customHeight="1">
      <c r="A13" s="14" t="s">
        <v>20</v>
      </c>
      <c r="B13" s="13">
        <v>102095</v>
      </c>
      <c r="C13" s="13">
        <v>137081</v>
      </c>
      <c r="D13" s="13">
        <v>154390</v>
      </c>
      <c r="E13" s="13">
        <v>99646</v>
      </c>
      <c r="F13" s="13">
        <v>141212</v>
      </c>
      <c r="G13" s="13">
        <v>210077</v>
      </c>
      <c r="H13" s="13">
        <v>94333</v>
      </c>
      <c r="I13" s="13">
        <v>19798</v>
      </c>
      <c r="J13" s="13">
        <v>56369</v>
      </c>
      <c r="K13" s="11">
        <f t="shared" si="4"/>
        <v>1015001</v>
      </c>
      <c r="L13" s="53"/>
      <c r="M13" s="54"/>
    </row>
    <row r="14" spans="1:13" ht="17.25" customHeight="1">
      <c r="A14" s="14" t="s">
        <v>21</v>
      </c>
      <c r="B14" s="13">
        <v>105312</v>
      </c>
      <c r="C14" s="13">
        <v>118823</v>
      </c>
      <c r="D14" s="13">
        <v>127961</v>
      </c>
      <c r="E14" s="13">
        <v>87121</v>
      </c>
      <c r="F14" s="13">
        <v>125814</v>
      </c>
      <c r="G14" s="13">
        <v>207893</v>
      </c>
      <c r="H14" s="13">
        <v>94198</v>
      </c>
      <c r="I14" s="13">
        <v>13499</v>
      </c>
      <c r="J14" s="13">
        <v>47180</v>
      </c>
      <c r="K14" s="11">
        <f t="shared" si="4"/>
        <v>927801</v>
      </c>
      <c r="L14" s="53"/>
    </row>
    <row r="15" spans="1:13" ht="17.25" customHeight="1">
      <c r="A15" s="14" t="s">
        <v>22</v>
      </c>
      <c r="B15" s="13">
        <v>17577</v>
      </c>
      <c r="C15" s="13">
        <v>22807</v>
      </c>
      <c r="D15" s="13">
        <v>23383</v>
      </c>
      <c r="E15" s="13">
        <v>14394</v>
      </c>
      <c r="F15" s="13">
        <v>21269</v>
      </c>
      <c r="G15" s="13">
        <v>28447</v>
      </c>
      <c r="H15" s="13">
        <v>14523</v>
      </c>
      <c r="I15" s="13">
        <v>3019</v>
      </c>
      <c r="J15" s="13">
        <v>8701</v>
      </c>
      <c r="K15" s="11">
        <f t="shared" si="4"/>
        <v>154120</v>
      </c>
    </row>
    <row r="16" spans="1:13" ht="17.25" customHeight="1">
      <c r="A16" s="15" t="s">
        <v>120</v>
      </c>
      <c r="B16" s="13">
        <f>B17+B18+B19</f>
        <v>4969</v>
      </c>
      <c r="C16" s="13">
        <f t="shared" ref="C16:J16" si="5">C17+C18+C19</f>
        <v>6276</v>
      </c>
      <c r="D16" s="13">
        <f t="shared" si="5"/>
        <v>6044</v>
      </c>
      <c r="E16" s="13">
        <f t="shared" si="5"/>
        <v>4164</v>
      </c>
      <c r="F16" s="13">
        <f t="shared" si="5"/>
        <v>6324</v>
      </c>
      <c r="G16" s="13">
        <f t="shared" si="5"/>
        <v>9217</v>
      </c>
      <c r="H16" s="13">
        <f t="shared" si="5"/>
        <v>4208</v>
      </c>
      <c r="I16" s="13">
        <f t="shared" si="5"/>
        <v>944</v>
      </c>
      <c r="J16" s="13">
        <f t="shared" si="5"/>
        <v>2372</v>
      </c>
      <c r="K16" s="11">
        <f t="shared" si="4"/>
        <v>44518</v>
      </c>
    </row>
    <row r="17" spans="1:12" ht="17.25" customHeight="1">
      <c r="A17" s="14" t="s">
        <v>121</v>
      </c>
      <c r="B17" s="13">
        <v>2485</v>
      </c>
      <c r="C17" s="13">
        <v>3220</v>
      </c>
      <c r="D17" s="13">
        <v>3087</v>
      </c>
      <c r="E17" s="13">
        <v>2169</v>
      </c>
      <c r="F17" s="13">
        <v>3361</v>
      </c>
      <c r="G17" s="13">
        <v>5001</v>
      </c>
      <c r="H17" s="13">
        <v>2371</v>
      </c>
      <c r="I17" s="13">
        <v>550</v>
      </c>
      <c r="J17" s="13">
        <v>1255</v>
      </c>
      <c r="K17" s="11">
        <f t="shared" si="4"/>
        <v>23499</v>
      </c>
    </row>
    <row r="18" spans="1:12" ht="17.25" customHeight="1">
      <c r="A18" s="14" t="s">
        <v>122</v>
      </c>
      <c r="B18" s="13">
        <v>146</v>
      </c>
      <c r="C18" s="13">
        <v>165</v>
      </c>
      <c r="D18" s="13">
        <v>202</v>
      </c>
      <c r="E18" s="13">
        <v>182</v>
      </c>
      <c r="F18" s="13">
        <v>238</v>
      </c>
      <c r="G18" s="13">
        <v>387</v>
      </c>
      <c r="H18" s="13">
        <v>189</v>
      </c>
      <c r="I18" s="13">
        <v>24</v>
      </c>
      <c r="J18" s="13">
        <v>68</v>
      </c>
      <c r="K18" s="11">
        <f t="shared" si="4"/>
        <v>1601</v>
      </c>
    </row>
    <row r="19" spans="1:12" ht="17.25" customHeight="1">
      <c r="A19" s="14" t="s">
        <v>123</v>
      </c>
      <c r="B19" s="13">
        <v>2338</v>
      </c>
      <c r="C19" s="13">
        <v>2891</v>
      </c>
      <c r="D19" s="13">
        <v>2755</v>
      </c>
      <c r="E19" s="13">
        <v>1813</v>
      </c>
      <c r="F19" s="13">
        <v>2725</v>
      </c>
      <c r="G19" s="13">
        <v>3829</v>
      </c>
      <c r="H19" s="13">
        <v>1648</v>
      </c>
      <c r="I19" s="13">
        <v>370</v>
      </c>
      <c r="J19" s="13">
        <v>1049</v>
      </c>
      <c r="K19" s="11">
        <f t="shared" si="4"/>
        <v>19418</v>
      </c>
    </row>
    <row r="20" spans="1:12" ht="17.25" customHeight="1">
      <c r="A20" s="16" t="s">
        <v>23</v>
      </c>
      <c r="B20" s="11">
        <f>+B21+B22+B23</f>
        <v>154185</v>
      </c>
      <c r="C20" s="11">
        <f t="shared" ref="C20:J20" si="6">+C21+C22+C23</f>
        <v>173392</v>
      </c>
      <c r="D20" s="11">
        <f t="shared" si="6"/>
        <v>210762</v>
      </c>
      <c r="E20" s="11">
        <f t="shared" si="6"/>
        <v>130099</v>
      </c>
      <c r="F20" s="11">
        <f t="shared" si="6"/>
        <v>224222</v>
      </c>
      <c r="G20" s="11">
        <f t="shared" si="6"/>
        <v>390712</v>
      </c>
      <c r="H20" s="11">
        <f t="shared" si="6"/>
        <v>131403</v>
      </c>
      <c r="I20" s="11">
        <f t="shared" si="6"/>
        <v>28920</v>
      </c>
      <c r="J20" s="11">
        <f t="shared" si="6"/>
        <v>75064</v>
      </c>
      <c r="K20" s="11">
        <f t="shared" si="4"/>
        <v>1518759</v>
      </c>
    </row>
    <row r="21" spans="1:12" ht="17.25" customHeight="1">
      <c r="A21" s="12" t="s">
        <v>24</v>
      </c>
      <c r="B21" s="13">
        <v>78976</v>
      </c>
      <c r="C21" s="13">
        <v>97117</v>
      </c>
      <c r="D21" s="13">
        <v>120653</v>
      </c>
      <c r="E21" s="13">
        <v>73442</v>
      </c>
      <c r="F21" s="13">
        <v>123804</v>
      </c>
      <c r="G21" s="13">
        <v>201658</v>
      </c>
      <c r="H21" s="13">
        <v>72210</v>
      </c>
      <c r="I21" s="13">
        <v>17414</v>
      </c>
      <c r="J21" s="13">
        <v>41886</v>
      </c>
      <c r="K21" s="11">
        <f t="shared" si="4"/>
        <v>827160</v>
      </c>
      <c r="L21" s="53"/>
    </row>
    <row r="22" spans="1:12" ht="17.25" customHeight="1">
      <c r="A22" s="12" t="s">
        <v>25</v>
      </c>
      <c r="B22" s="13">
        <v>64153</v>
      </c>
      <c r="C22" s="13">
        <v>63739</v>
      </c>
      <c r="D22" s="13">
        <v>76017</v>
      </c>
      <c r="E22" s="13">
        <v>48828</v>
      </c>
      <c r="F22" s="13">
        <v>85715</v>
      </c>
      <c r="G22" s="13">
        <v>166024</v>
      </c>
      <c r="H22" s="13">
        <v>51017</v>
      </c>
      <c r="I22" s="13">
        <v>9468</v>
      </c>
      <c r="J22" s="13">
        <v>27831</v>
      </c>
      <c r="K22" s="11">
        <f t="shared" si="4"/>
        <v>592792</v>
      </c>
      <c r="L22" s="53"/>
    </row>
    <row r="23" spans="1:12" ht="17.25" customHeight="1">
      <c r="A23" s="12" t="s">
        <v>26</v>
      </c>
      <c r="B23" s="13">
        <v>11056</v>
      </c>
      <c r="C23" s="13">
        <v>12536</v>
      </c>
      <c r="D23" s="13">
        <v>14092</v>
      </c>
      <c r="E23" s="13">
        <v>7829</v>
      </c>
      <c r="F23" s="13">
        <v>14703</v>
      </c>
      <c r="G23" s="13">
        <v>23030</v>
      </c>
      <c r="H23" s="13">
        <v>8176</v>
      </c>
      <c r="I23" s="13">
        <v>2038</v>
      </c>
      <c r="J23" s="13">
        <v>5347</v>
      </c>
      <c r="K23" s="11">
        <f t="shared" si="4"/>
        <v>98807</v>
      </c>
    </row>
    <row r="24" spans="1:12" ht="17.25" customHeight="1">
      <c r="A24" s="16" t="s">
        <v>27</v>
      </c>
      <c r="B24" s="13">
        <v>37839</v>
      </c>
      <c r="C24" s="13">
        <v>54273</v>
      </c>
      <c r="D24" s="13">
        <v>74312</v>
      </c>
      <c r="E24" s="13">
        <v>41347</v>
      </c>
      <c r="F24" s="13">
        <v>53088</v>
      </c>
      <c r="G24" s="13">
        <v>56889</v>
      </c>
      <c r="H24" s="13">
        <v>28000</v>
      </c>
      <c r="I24" s="13">
        <v>12204</v>
      </c>
      <c r="J24" s="13">
        <v>31724</v>
      </c>
      <c r="K24" s="11">
        <f t="shared" si="4"/>
        <v>389676</v>
      </c>
    </row>
    <row r="25" spans="1:12" ht="17.25" customHeight="1">
      <c r="A25" s="12" t="s">
        <v>28</v>
      </c>
      <c r="B25" s="13">
        <v>24217</v>
      </c>
      <c r="C25" s="13">
        <v>34735</v>
      </c>
      <c r="D25" s="13">
        <v>47560</v>
      </c>
      <c r="E25" s="13">
        <v>26462</v>
      </c>
      <c r="F25" s="13">
        <v>33976</v>
      </c>
      <c r="G25" s="13">
        <v>36409</v>
      </c>
      <c r="H25" s="13">
        <v>17920</v>
      </c>
      <c r="I25" s="13">
        <v>7811</v>
      </c>
      <c r="J25" s="13">
        <v>20303</v>
      </c>
      <c r="K25" s="11">
        <f t="shared" si="4"/>
        <v>249393</v>
      </c>
      <c r="L25" s="53"/>
    </row>
    <row r="26" spans="1:12" ht="17.25" customHeight="1">
      <c r="A26" s="12" t="s">
        <v>29</v>
      </c>
      <c r="B26" s="13">
        <v>13622</v>
      </c>
      <c r="C26" s="13">
        <v>19538</v>
      </c>
      <c r="D26" s="13">
        <v>26752</v>
      </c>
      <c r="E26" s="13">
        <v>14885</v>
      </c>
      <c r="F26" s="13">
        <v>19112</v>
      </c>
      <c r="G26" s="13">
        <v>20480</v>
      </c>
      <c r="H26" s="13">
        <v>10080</v>
      </c>
      <c r="I26" s="13">
        <v>4393</v>
      </c>
      <c r="J26" s="13">
        <v>11421</v>
      </c>
      <c r="K26" s="11">
        <f t="shared" si="4"/>
        <v>140283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2661</v>
      </c>
      <c r="I27" s="11">
        <v>0</v>
      </c>
      <c r="J27" s="11">
        <v>0</v>
      </c>
      <c r="K27" s="11">
        <f t="shared" si="4"/>
        <v>2661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19822.240000000002</v>
      </c>
      <c r="I35" s="19">
        <v>0</v>
      </c>
      <c r="J35" s="19">
        <v>0</v>
      </c>
      <c r="K35" s="23">
        <f>SUM(B35:J35)</f>
        <v>19822.240000000002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1076083.47</v>
      </c>
      <c r="C47" s="22">
        <f t="shared" ref="C47:H47" si="9">+C48+C56</f>
        <v>1498862.48</v>
      </c>
      <c r="D47" s="22">
        <f t="shared" si="9"/>
        <v>1949019.66</v>
      </c>
      <c r="E47" s="22">
        <f t="shared" si="9"/>
        <v>1050609.3</v>
      </c>
      <c r="F47" s="22">
        <f t="shared" si="9"/>
        <v>1512095.56</v>
      </c>
      <c r="G47" s="22">
        <f t="shared" si="9"/>
        <v>2007983.8800000001</v>
      </c>
      <c r="H47" s="22">
        <f t="shared" si="9"/>
        <v>1025221.09</v>
      </c>
      <c r="I47" s="22">
        <f>+I48+I56</f>
        <v>368725.57</v>
      </c>
      <c r="J47" s="22">
        <f>+J48+J56</f>
        <v>613221.92000000004</v>
      </c>
      <c r="K47" s="22">
        <f>SUM(B47:J47)</f>
        <v>11101822.930000002</v>
      </c>
    </row>
    <row r="48" spans="1:11" ht="17.25" customHeight="1">
      <c r="A48" s="16" t="s">
        <v>48</v>
      </c>
      <c r="B48" s="23">
        <f>SUM(B49:B55)</f>
        <v>1061134.8</v>
      </c>
      <c r="C48" s="23">
        <f t="shared" ref="C48:H48" si="10">SUM(C49:C55)</f>
        <v>1478853.25</v>
      </c>
      <c r="D48" s="23">
        <f t="shared" si="10"/>
        <v>1928965.52</v>
      </c>
      <c r="E48" s="23">
        <f t="shared" si="10"/>
        <v>1031828.8</v>
      </c>
      <c r="F48" s="23">
        <f t="shared" si="10"/>
        <v>1493838.76</v>
      </c>
      <c r="G48" s="23">
        <f t="shared" si="10"/>
        <v>1983115.53</v>
      </c>
      <c r="H48" s="23">
        <f t="shared" si="10"/>
        <v>1009833.61</v>
      </c>
      <c r="I48" s="23">
        <f>SUM(I49:I55)</f>
        <v>368725.57</v>
      </c>
      <c r="J48" s="23">
        <f>SUM(J49:J55)</f>
        <v>601692.14</v>
      </c>
      <c r="K48" s="23">
        <f t="shared" ref="K48:K56" si="11">SUM(B48:J48)</f>
        <v>10957987.98</v>
      </c>
    </row>
    <row r="49" spans="1:11" ht="17.25" customHeight="1">
      <c r="A49" s="35" t="s">
        <v>49</v>
      </c>
      <c r="B49" s="23">
        <f t="shared" ref="B49:H49" si="12">ROUND(B30*B7,2)</f>
        <v>1061134.8</v>
      </c>
      <c r="C49" s="23">
        <f t="shared" si="12"/>
        <v>1475573.52</v>
      </c>
      <c r="D49" s="23">
        <f t="shared" si="12"/>
        <v>1928965.52</v>
      </c>
      <c r="E49" s="23">
        <f t="shared" si="12"/>
        <v>1031828.8</v>
      </c>
      <c r="F49" s="23">
        <f t="shared" si="12"/>
        <v>1493838.76</v>
      </c>
      <c r="G49" s="23">
        <f t="shared" si="12"/>
        <v>1983115.53</v>
      </c>
      <c r="H49" s="23">
        <f t="shared" si="12"/>
        <v>990011.37</v>
      </c>
      <c r="I49" s="23">
        <f>ROUND(I30*I7,2)</f>
        <v>368725.57</v>
      </c>
      <c r="J49" s="23">
        <f>ROUND(J30*J7,2)</f>
        <v>601692.14</v>
      </c>
      <c r="K49" s="23">
        <f t="shared" si="11"/>
        <v>10934886.01</v>
      </c>
    </row>
    <row r="50" spans="1:11" ht="17.25" customHeight="1">
      <c r="A50" s="35" t="s">
        <v>50</v>
      </c>
      <c r="B50" s="19">
        <v>0</v>
      </c>
      <c r="C50" s="23">
        <f>ROUND(C31*C7,2)</f>
        <v>3279.73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3279.73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19822.240000000002</v>
      </c>
      <c r="I53" s="32">
        <f>+I35</f>
        <v>0</v>
      </c>
      <c r="J53" s="32">
        <f>+J35</f>
        <v>0</v>
      </c>
      <c r="K53" s="23">
        <f t="shared" si="11"/>
        <v>19822.240000000002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-314508.41000000003</v>
      </c>
      <c r="C60" s="36">
        <f t="shared" si="13"/>
        <v>-272202.17000000004</v>
      </c>
      <c r="D60" s="36">
        <f t="shared" si="13"/>
        <v>-434874.05</v>
      </c>
      <c r="E60" s="36">
        <f t="shared" si="13"/>
        <v>-355009.61</v>
      </c>
      <c r="F60" s="36">
        <f t="shared" si="13"/>
        <v>-382378.63</v>
      </c>
      <c r="G60" s="36">
        <f t="shared" si="13"/>
        <v>-423173.98</v>
      </c>
      <c r="H60" s="36">
        <f t="shared" si="13"/>
        <v>-270379.8</v>
      </c>
      <c r="I60" s="36">
        <f t="shared" si="13"/>
        <v>-114714.94</v>
      </c>
      <c r="J60" s="36">
        <f t="shared" si="13"/>
        <v>-139085.35999999999</v>
      </c>
      <c r="K60" s="36">
        <f>SUM(B60:J60)</f>
        <v>-2706326.9499999997</v>
      </c>
    </row>
    <row r="61" spans="1:11" ht="18.75" customHeight="1">
      <c r="A61" s="16" t="s">
        <v>83</v>
      </c>
      <c r="B61" s="36">
        <f t="shared" ref="B61:J61" si="14">B62+B63+B64+B65+B66+B67</f>
        <v>-225542.91</v>
      </c>
      <c r="C61" s="36">
        <f t="shared" si="14"/>
        <v>-184017.73</v>
      </c>
      <c r="D61" s="36">
        <f t="shared" si="14"/>
        <v>-208582.6</v>
      </c>
      <c r="E61" s="36">
        <f t="shared" si="14"/>
        <v>-253418.4</v>
      </c>
      <c r="F61" s="36">
        <f t="shared" si="14"/>
        <v>-251050.9</v>
      </c>
      <c r="G61" s="36">
        <f t="shared" si="14"/>
        <v>-254791.65</v>
      </c>
      <c r="H61" s="36">
        <f t="shared" si="14"/>
        <v>-142668</v>
      </c>
      <c r="I61" s="36">
        <f t="shared" si="14"/>
        <v>-27255</v>
      </c>
      <c r="J61" s="36">
        <f t="shared" si="14"/>
        <v>-57945</v>
      </c>
      <c r="K61" s="36">
        <f t="shared" ref="K61:K94" si="15">SUM(B61:J61)</f>
        <v>-1605272.19</v>
      </c>
    </row>
    <row r="62" spans="1:11" ht="18.75" customHeight="1">
      <c r="A62" s="12" t="s">
        <v>84</v>
      </c>
      <c r="B62" s="36">
        <f>-ROUND(B9*$D$3,2)</f>
        <v>-135894</v>
      </c>
      <c r="C62" s="36">
        <f t="shared" ref="C62:J62" si="16">-ROUND(C9*$D$3,2)</f>
        <v>-174906</v>
      </c>
      <c r="D62" s="36">
        <f t="shared" si="16"/>
        <v>-176037</v>
      </c>
      <c r="E62" s="36">
        <f t="shared" si="16"/>
        <v>-117867</v>
      </c>
      <c r="F62" s="36">
        <f t="shared" si="16"/>
        <v>-145617</v>
      </c>
      <c r="G62" s="36">
        <f t="shared" si="16"/>
        <v>-162849</v>
      </c>
      <c r="H62" s="36">
        <f t="shared" si="16"/>
        <v>-142668</v>
      </c>
      <c r="I62" s="36">
        <f t="shared" si="16"/>
        <v>-27255</v>
      </c>
      <c r="J62" s="36">
        <f t="shared" si="16"/>
        <v>-57945</v>
      </c>
      <c r="K62" s="36">
        <f t="shared" si="15"/>
        <v>-1141038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-89648.91</v>
      </c>
      <c r="C66" s="48">
        <v>-9111.73</v>
      </c>
      <c r="D66" s="48">
        <v>-32545.599999999999</v>
      </c>
      <c r="E66" s="48">
        <v>-135551.4</v>
      </c>
      <c r="F66" s="48">
        <v>-105433.9</v>
      </c>
      <c r="G66" s="48">
        <v>-91942.65</v>
      </c>
      <c r="H66" s="19">
        <v>0</v>
      </c>
      <c r="I66" s="19">
        <v>0</v>
      </c>
      <c r="J66" s="19">
        <v>0</v>
      </c>
      <c r="K66" s="36">
        <f t="shared" si="15"/>
        <v>-464234.19000000006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-88965.5</v>
      </c>
      <c r="C68" s="36">
        <f t="shared" si="17"/>
        <v>-88184.44</v>
      </c>
      <c r="D68" s="36">
        <f t="shared" si="17"/>
        <v>-226291.44999999998</v>
      </c>
      <c r="E68" s="36">
        <f t="shared" si="17"/>
        <v>-101591.20999999999</v>
      </c>
      <c r="F68" s="36">
        <f t="shared" si="17"/>
        <v>-131327.73000000001</v>
      </c>
      <c r="G68" s="36">
        <f t="shared" si="17"/>
        <v>-168382.33</v>
      </c>
      <c r="H68" s="36">
        <f t="shared" si="17"/>
        <v>-127614.43000000001</v>
      </c>
      <c r="I68" s="36">
        <f t="shared" si="17"/>
        <v>-87459.94</v>
      </c>
      <c r="J68" s="36">
        <f t="shared" si="17"/>
        <v>-81140.36</v>
      </c>
      <c r="K68" s="36">
        <f t="shared" si="15"/>
        <v>-1100957.3900000001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67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36">
        <v>-74788.649999999994</v>
      </c>
      <c r="C75" s="36">
        <v>-67414.759999999995</v>
      </c>
      <c r="D75" s="36">
        <v>-205744.77</v>
      </c>
      <c r="E75" s="36">
        <v>-78315.11</v>
      </c>
      <c r="F75" s="36">
        <v>-112198.44</v>
      </c>
      <c r="G75" s="36">
        <v>-139788.68</v>
      </c>
      <c r="H75" s="36">
        <v>-113625.07</v>
      </c>
      <c r="I75" s="36">
        <v>-46106.26</v>
      </c>
      <c r="J75" s="36">
        <v>-60025</v>
      </c>
      <c r="K75" s="49">
        <f t="shared" si="15"/>
        <v>-898006.74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-8720.06</v>
      </c>
      <c r="F92" s="19">
        <v>0</v>
      </c>
      <c r="G92" s="19">
        <v>0</v>
      </c>
      <c r="H92" s="19">
        <v>0</v>
      </c>
      <c r="I92" s="49">
        <v>-4645.9399999999996</v>
      </c>
      <c r="J92" s="49">
        <v>-10976.67</v>
      </c>
      <c r="K92" s="49">
        <f t="shared" si="15"/>
        <v>-24342.67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126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49">
        <v>-97.37</v>
      </c>
      <c r="I94" s="19">
        <v>0</v>
      </c>
      <c r="J94" s="19">
        <v>0</v>
      </c>
      <c r="K94" s="49">
        <f t="shared" si="15"/>
        <v>-97.37</v>
      </c>
      <c r="L94" s="57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6">
        <f t="shared" ref="K95:K99" si="18">SUM(B95:J95)</f>
        <v>0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761575.06</v>
      </c>
      <c r="C97" s="24">
        <f t="shared" si="19"/>
        <v>1226660.31</v>
      </c>
      <c r="D97" s="24">
        <f t="shared" si="19"/>
        <v>1514145.6099999999</v>
      </c>
      <c r="E97" s="24">
        <f t="shared" si="19"/>
        <v>695599.69000000006</v>
      </c>
      <c r="F97" s="24">
        <f t="shared" si="19"/>
        <v>1129716.9300000002</v>
      </c>
      <c r="G97" s="24">
        <f t="shared" si="19"/>
        <v>1584809.9000000001</v>
      </c>
      <c r="H97" s="24">
        <f t="shared" si="19"/>
        <v>754841.28999999992</v>
      </c>
      <c r="I97" s="24">
        <f>+I98+I99</f>
        <v>254010.63</v>
      </c>
      <c r="J97" s="24">
        <f>+J98+J99</f>
        <v>474136.56000000006</v>
      </c>
      <c r="K97" s="49">
        <f t="shared" si="18"/>
        <v>8395495.9800000004</v>
      </c>
      <c r="L97" s="55"/>
    </row>
    <row r="98" spans="1:13" ht="18.75" customHeight="1">
      <c r="A98" s="16" t="s">
        <v>91</v>
      </c>
      <c r="B98" s="24">
        <f t="shared" ref="B98:J98" si="20">+B48+B61+B68+B94</f>
        <v>746626.39</v>
      </c>
      <c r="C98" s="24">
        <f t="shared" si="20"/>
        <v>1206651.08</v>
      </c>
      <c r="D98" s="24">
        <f t="shared" si="20"/>
        <v>1494091.47</v>
      </c>
      <c r="E98" s="24">
        <f t="shared" si="20"/>
        <v>676819.19000000006</v>
      </c>
      <c r="F98" s="24">
        <f t="shared" si="20"/>
        <v>1111460.1300000001</v>
      </c>
      <c r="G98" s="24">
        <f t="shared" si="20"/>
        <v>1559941.55</v>
      </c>
      <c r="H98" s="24">
        <f t="shared" si="20"/>
        <v>739453.80999999994</v>
      </c>
      <c r="I98" s="24">
        <f t="shared" si="20"/>
        <v>254010.63</v>
      </c>
      <c r="J98" s="24">
        <f t="shared" si="20"/>
        <v>462606.78</v>
      </c>
      <c r="K98" s="49">
        <f t="shared" si="18"/>
        <v>8251661.0300000003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59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8395495.9700000007</v>
      </c>
    </row>
    <row r="106" spans="1:13" ht="18.75" customHeight="1">
      <c r="A106" s="26" t="s">
        <v>79</v>
      </c>
      <c r="B106" s="27">
        <v>94518.93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94518.93</v>
      </c>
    </row>
    <row r="107" spans="1:13" ht="18.75" customHeight="1">
      <c r="A107" s="26" t="s">
        <v>80</v>
      </c>
      <c r="B107" s="27">
        <v>667056.13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667056.13</v>
      </c>
    </row>
    <row r="108" spans="1:13" ht="18.75" customHeight="1">
      <c r="A108" s="26" t="s">
        <v>81</v>
      </c>
      <c r="B108" s="41">
        <v>0</v>
      </c>
      <c r="C108" s="27">
        <f>+C97</f>
        <v>1226660.31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1226660.31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1514145.6099999999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1514145.6099999999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695599.69000000006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695599.69000000006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141183.57999999999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141183.57999999999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195089.11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195089.11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281683.36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281683.36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511760.87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511760.87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477335.15</v>
      </c>
      <c r="H115" s="41">
        <v>0</v>
      </c>
      <c r="I115" s="41">
        <v>0</v>
      </c>
      <c r="J115" s="41">
        <v>0</v>
      </c>
      <c r="K115" s="42">
        <f t="shared" si="22"/>
        <v>477335.15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38955.83</v>
      </c>
      <c r="H116" s="41">
        <v>0</v>
      </c>
      <c r="I116" s="41">
        <v>0</v>
      </c>
      <c r="J116" s="41">
        <v>0</v>
      </c>
      <c r="K116" s="42">
        <f t="shared" si="22"/>
        <v>38955.83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264987.89</v>
      </c>
      <c r="H117" s="41">
        <v>0</v>
      </c>
      <c r="I117" s="41">
        <v>0</v>
      </c>
      <c r="J117" s="41">
        <v>0</v>
      </c>
      <c r="K117" s="42">
        <f t="shared" si="22"/>
        <v>264987.89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186408.81</v>
      </c>
      <c r="H118" s="41">
        <v>0</v>
      </c>
      <c r="I118" s="41">
        <v>0</v>
      </c>
      <c r="J118" s="41">
        <v>0</v>
      </c>
      <c r="K118" s="42">
        <f t="shared" si="22"/>
        <v>186408.81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617122.22</v>
      </c>
      <c r="H119" s="41">
        <v>0</v>
      </c>
      <c r="I119" s="41">
        <v>0</v>
      </c>
      <c r="J119" s="41">
        <v>0</v>
      </c>
      <c r="K119" s="42">
        <f t="shared" si="22"/>
        <v>617122.22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274644.86</v>
      </c>
      <c r="I120" s="41">
        <v>0</v>
      </c>
      <c r="J120" s="41">
        <v>0</v>
      </c>
      <c r="K120" s="42">
        <f t="shared" si="22"/>
        <v>274644.86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480196.43</v>
      </c>
      <c r="I121" s="41">
        <v>0</v>
      </c>
      <c r="J121" s="41">
        <v>0</v>
      </c>
      <c r="K121" s="42">
        <f t="shared" si="22"/>
        <v>480196.43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254010.63</v>
      </c>
      <c r="J122" s="41">
        <v>0</v>
      </c>
      <c r="K122" s="42">
        <f t="shared" si="22"/>
        <v>254010.63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474136.56</v>
      </c>
      <c r="K123" s="45">
        <f t="shared" si="22"/>
        <v>474136.56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7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2014-05-08T19:28:46Z</dcterms:modified>
</cp:coreProperties>
</file>