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C68"/>
  <c r="D68"/>
  <c r="E68"/>
  <c r="F68"/>
  <c r="G68"/>
  <c r="H68"/>
  <c r="I68"/>
  <c r="J68"/>
  <c r="K68" s="1"/>
  <c r="K69"/>
  <c r="K70"/>
  <c r="K71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I60"/>
  <c r="G60"/>
  <c r="E60"/>
  <c r="C60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50"/>
  <c r="K50" s="1"/>
  <c r="K62"/>
  <c r="C48" l="1"/>
  <c r="K49"/>
  <c r="B48"/>
  <c r="K48" l="1"/>
  <c r="B98"/>
  <c r="B47"/>
  <c r="C47"/>
  <c r="C98"/>
  <c r="C97" s="1"/>
  <c r="C108" s="1"/>
  <c r="K108" s="1"/>
  <c r="K105" s="1"/>
  <c r="K47" l="1"/>
  <c r="B97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<sst xmlns="http://schemas.openxmlformats.org/spreadsheetml/2006/main" count="127" uniqueCount="127">
  <si>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</si>
  <si>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</si>
  <si>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</si>
  <si>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</si>
  <si>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</si>
  <si>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</si>
  <si>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</si>
  <si>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</si>
  <si>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</si>
  <si>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</si>
  <si>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</si>
  <si>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</si>
  <si>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</si>
  <si>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</si>
  <si>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</si>
  <si>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</si>
  <si>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</si>
  <si>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</si>
  <si>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</si>
  <si>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</si>
  <si>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</si>
  <si>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</si>
  <si>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</si>
  <si>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</si>
  <si>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</si>
  <si>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</si>
  <si>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</si>
  <si>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</si>
  <si>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</si>
  <si>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</si>
  <si>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</si>
  <si>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</si>
  <si>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</si>
  <si>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</si>
  <si>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</si>
  <si>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</si>
  <si>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</si>
  <si>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</si>
  <si>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</si>
  <si>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</si>
  <si>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</si>
  <si>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</si>
  <si>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</si>
  <si>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</si>
  <si>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</si>
  <si>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</si>
  <si>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</si>
  <si>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</si>
  <si>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</si>
  <si>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</si>
  <si>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</si>
  <si>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</si>
  <si>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</si>
  <si>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</si>
  <si>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</si>
  <si>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</si>
  <si>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</si>
  <si>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</si>
  <si>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</si>
  <si>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</si>
  <si>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</si>
  <si>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</si>
  <si>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</si>
  <si>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</si>
  <si>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</si>
  <si>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</si>
  <si>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</si>
  <si>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</si>
  <si>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</si>
  <si>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</si>
  <si>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</si>
  <si>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</si>
  <si>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</si>
  <si>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</si>
  <si>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</si>
  <si>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</si>
  <si>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</si>
  <si>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</si>
  <si>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</si>
  <si>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</si>
  <si>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</si>
  <si>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</si>
  <si>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</si>
  <si>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</si>
  <si>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</si>
  <si>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</si>
  <si>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</si>
  <si>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</si>
  <si>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</si>
  <si>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</si>
  <si>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</si>
  <si>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</si>
  <si>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</si>
  <si>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</si>
  <si>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</si>
  <si>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</si>
  <si>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</si>
  <si>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</si>
  <si>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</si>
  <si>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</si>
  <si>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</si>
  <si>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</si>
  <si>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</si>
  <si>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</si>
  <si>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</si>
  <si>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</si>
  <si>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</si>
  <si>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</si>
  <si>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</si>
  <si>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</si>
  <si>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</si>
  <si>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</si>
  <si>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</si>
  <si>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</si>
  <si>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</si>
  <si>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</si>
  <si>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</si>
  <si>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</si>
  <si>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</si>
  <si>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</si>
  <si>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</si>
  <si>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</si>
  <si>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</si>
  <si>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</si>
  <si>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</si>
  <si>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</si>
  <si>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01/05/14 - VENCIMENTO 08/05/14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</si>
</sst>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activeCell="A9" sqref="A9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201189</v>
      </c>
      <c r="C7" s="9">
        <f t="shared" si="0"/>
        <v>254958</v>
      </c>
      <c r="D7" s="9">
        <f t="shared" si="0"/>
        <v>292759</v>
      </c>
      <c r="E7" s="9">
        <f t="shared" si="0"/>
        <v>163681</v>
      </c>
      <c r="F7" s="9">
        <f t="shared" si="0"/>
        <v>291880</v>
      </c>
      <c r="G7" s="9">
        <f t="shared" si="0"/>
        <v>436740</v>
      </c>
      <c r="H7" s="9">
        <f t="shared" si="0"/>
        <v>167300</v>
      </c>
      <c r="I7" s="9">
        <f t="shared" si="0"/>
        <v>29540</v>
      </c>
      <c r="J7" s="9">
        <f t="shared" si="0"/>
        <v>118599</v>
      </c>
      <c r="K7" s="9">
        <f t="shared" si="0"/>
        <v>1956646</v>
      </c>
      <c r="L7" s="53"/>
    </row>
    <row r="8" spans="1:13" ht="17.25" customHeight="1">
      <c r="A8" s="10" t="s">
        <v>125</v>
      </c>
      <c r="B8" s="11">
        <f>B9+B12+B16</f>
        <v>115117</v>
      </c>
      <c r="C8" s="11">
        <f t="shared" ref="C8:J8" si="1">C9+C12+C16</f>
        <v>153205</v>
      </c>
      <c r="D8" s="11">
        <f t="shared" si="1"/>
        <v>163589</v>
      </c>
      <c r="E8" s="11">
        <f t="shared" si="1"/>
        <v>95651</v>
      </c>
      <c r="F8" s="11">
        <f t="shared" si="1"/>
        <v>154454</v>
      </c>
      <c r="G8" s="11">
        <f t="shared" si="1"/>
        <v>227090</v>
      </c>
      <c r="H8" s="11">
        <f t="shared" si="1"/>
        <v>101353</v>
      </c>
      <c r="I8" s="11">
        <f t="shared" si="1"/>
        <v>15289</v>
      </c>
      <c r="J8" s="11">
        <f t="shared" si="1"/>
        <v>66299</v>
      </c>
      <c r="K8" s="11">
        <f>SUM(B8:J8)</f>
        <v>1092047</v>
      </c>
    </row>
    <row r="9" spans="1:13" ht="17.25" customHeight="1">
      <c r="A9" s="15" t="s">
        <v>17</v>
      </c>
      <c r="B9" s="13">
        <f>+B10+B11</f>
        <v>23401</v>
      </c>
      <c r="C9" s="13">
        <f t="shared" ref="C9:J9" si="2">+C10+C11</f>
        <v>32481</v>
      </c>
      <c r="D9" s="13">
        <f t="shared" si="2"/>
        <v>31845</v>
      </c>
      <c r="E9" s="13">
        <f t="shared" si="2"/>
        <v>18942</v>
      </c>
      <c r="F9" s="13">
        <f t="shared" si="2"/>
        <v>26190</v>
      </c>
      <c r="G9" s="13">
        <f t="shared" si="2"/>
        <v>28691</v>
      </c>
      <c r="H9" s="13">
        <f t="shared" si="2"/>
        <v>22818</v>
      </c>
      <c r="I9" s="13">
        <f t="shared" si="2"/>
        <v>3689</v>
      </c>
      <c r="J9" s="13">
        <f t="shared" si="2"/>
        <v>11988</v>
      </c>
      <c r="K9" s="11">
        <f>SUM(B9:J9)</f>
        <v>200045</v>
      </c>
    </row>
    <row r="10" spans="1:13" ht="17.25" customHeight="1">
      <c r="A10" s="30" t="s">
        <v>18</v>
      </c>
      <c r="B10" s="13">
        <v>23401</v>
      </c>
      <c r="C10" s="13">
        <v>32481</v>
      </c>
      <c r="D10" s="13">
        <v>31845</v>
      </c>
      <c r="E10" s="13">
        <v>18942</v>
      </c>
      <c r="F10" s="13">
        <v>26190</v>
      </c>
      <c r="G10" s="13">
        <v>28691</v>
      </c>
      <c r="H10" s="13">
        <v>22818</v>
      </c>
      <c r="I10" s="13">
        <v>3689</v>
      </c>
      <c r="J10" s="13">
        <v>11988</v>
      </c>
      <c r="K10" s="11">
        <f>SUM(B10:J10)</f>
        <v>200045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89220</v>
      </c>
      <c r="C12" s="17">
        <f t="shared" si="3"/>
        <v>117585</v>
      </c>
      <c r="D12" s="17">
        <f t="shared" si="3"/>
        <v>128456</v>
      </c>
      <c r="E12" s="17">
        <f t="shared" si="3"/>
        <v>74889</v>
      </c>
      <c r="F12" s="17">
        <f t="shared" si="3"/>
        <v>125114</v>
      </c>
      <c r="G12" s="17">
        <f t="shared" si="3"/>
        <v>194003</v>
      </c>
      <c r="H12" s="17">
        <f t="shared" si="3"/>
        <v>76629</v>
      </c>
      <c r="I12" s="17">
        <f t="shared" si="3"/>
        <v>11284</v>
      </c>
      <c r="J12" s="17">
        <f t="shared" si="3"/>
        <v>53102</v>
      </c>
      <c r="K12" s="11">
        <f t="shared" ref="K12:K27" si="4">SUM(B12:J12)</f>
        <v>870282</v>
      </c>
    </row>
    <row r="13" spans="1:13" ht="17.25" customHeight="1">
      <c r="A13" s="14" t="s">
        <v>20</v>
      </c>
      <c r="B13" s="13">
        <v>38892</v>
      </c>
      <c r="C13" s="13">
        <v>56279</v>
      </c>
      <c r="D13" s="13">
        <v>61538</v>
      </c>
      <c r="E13" s="13">
        <v>36411</v>
      </c>
      <c r="F13" s="13">
        <v>56818</v>
      </c>
      <c r="G13" s="13">
        <v>85573</v>
      </c>
      <c r="H13" s="13">
        <v>32788</v>
      </c>
      <c r="I13" s="13">
        <v>5953</v>
      </c>
      <c r="J13" s="13">
        <v>26024</v>
      </c>
      <c r="K13" s="11">
        <f t="shared" si="4"/>
        <v>400276</v>
      </c>
      <c r="L13" s="53"/>
      <c r="M13" s="54"/>
    </row>
    <row r="14" spans="1:13" ht="17.25" customHeight="1">
      <c r="A14" s="14" t="s">
        <v>21</v>
      </c>
      <c r="B14" s="13">
        <v>42990</v>
      </c>
      <c r="C14" s="13">
        <v>50974</v>
      </c>
      <c r="D14" s="13">
        <v>57165</v>
      </c>
      <c r="E14" s="13">
        <v>32684</v>
      </c>
      <c r="F14" s="13">
        <v>58551</v>
      </c>
      <c r="G14" s="13">
        <v>96754</v>
      </c>
      <c r="H14" s="13">
        <v>37426</v>
      </c>
      <c r="I14" s="13">
        <v>4440</v>
      </c>
      <c r="J14" s="13">
        <v>22818</v>
      </c>
      <c r="K14" s="11">
        <f t="shared" si="4"/>
        <v>403802</v>
      </c>
      <c r="L14" s="53"/>
    </row>
    <row r="15" spans="1:13" ht="17.25" customHeight="1">
      <c r="A15" s="14" t="s">
        <v>22</v>
      </c>
      <c r="B15" s="13">
        <v>7338</v>
      </c>
      <c r="C15" s="13">
        <v>10332</v>
      </c>
      <c r="D15" s="13">
        <v>9753</v>
      </c>
      <c r="E15" s="13">
        <v>5794</v>
      </c>
      <c r="F15" s="13">
        <v>9745</v>
      </c>
      <c r="G15" s="13">
        <v>11676</v>
      </c>
      <c r="H15" s="13">
        <v>6415</v>
      </c>
      <c r="I15" s="13">
        <v>891</v>
      </c>
      <c r="J15" s="13">
        <v>4260</v>
      </c>
      <c r="K15" s="11">
        <f t="shared" si="4"/>
        <v>66204</v>
      </c>
    </row>
    <row r="16" spans="1:13" ht="17.25" customHeight="1">
      <c r="A16" s="15" t="s">
        <v>121</v>
      </c>
      <c r="B16" s="13">
        <f>B17+B18+B19</f>
        <v>2496</v>
      </c>
      <c r="C16" s="13">
        <f t="shared" ref="C16:J16" si="5">C17+C18+C19</f>
        <v>3139</v>
      </c>
      <c r="D16" s="13">
        <f t="shared" si="5"/>
        <v>3288</v>
      </c>
      <c r="E16" s="13">
        <f t="shared" si="5"/>
        <v>1820</v>
      </c>
      <c r="F16" s="13">
        <f t="shared" si="5"/>
        <v>3150</v>
      </c>
      <c r="G16" s="13">
        <f t="shared" si="5"/>
        <v>4396</v>
      </c>
      <c r="H16" s="13">
        <f t="shared" si="5"/>
        <v>1906</v>
      </c>
      <c r="I16" s="13">
        <f t="shared" si="5"/>
        <v>316</v>
      </c>
      <c r="J16" s="13">
        <f t="shared" si="5"/>
        <v>1209</v>
      </c>
      <c r="K16" s="11">
        <f t="shared" si="4"/>
        <v>21720</v>
      </c>
    </row>
    <row r="17" spans="1:12" ht="17.25" customHeight="1">
      <c r="A17" s="14" t="s">
        <v>122</v>
      </c>
      <c r="B17" s="13">
        <v>1211</v>
      </c>
      <c r="C17" s="13">
        <v>1510</v>
      </c>
      <c r="D17" s="13">
        <v>1612</v>
      </c>
      <c r="E17" s="13">
        <v>1002</v>
      </c>
      <c r="F17" s="13">
        <v>1635</v>
      </c>
      <c r="G17" s="13">
        <v>2406</v>
      </c>
      <c r="H17" s="13">
        <v>1078</v>
      </c>
      <c r="I17" s="13">
        <v>204</v>
      </c>
      <c r="J17" s="13">
        <v>617</v>
      </c>
      <c r="K17" s="11">
        <f t="shared" si="4"/>
        <v>11275</v>
      </c>
    </row>
    <row r="18" spans="1:12" ht="17.25" customHeight="1">
      <c r="A18" s="14" t="s">
        <v>123</v>
      </c>
      <c r="B18" s="13">
        <v>69</v>
      </c>
      <c r="C18" s="13">
        <v>90</v>
      </c>
      <c r="D18" s="13">
        <v>115</v>
      </c>
      <c r="E18" s="13">
        <v>76</v>
      </c>
      <c r="F18" s="13">
        <v>113</v>
      </c>
      <c r="G18" s="13">
        <v>221</v>
      </c>
      <c r="H18" s="13">
        <v>110</v>
      </c>
      <c r="I18" s="13">
        <v>5</v>
      </c>
      <c r="J18" s="13">
        <v>32</v>
      </c>
      <c r="K18" s="11">
        <f t="shared" si="4"/>
        <v>831</v>
      </c>
    </row>
    <row r="19" spans="1:12" ht="17.25" customHeight="1">
      <c r="A19" s="14" t="s">
        <v>124</v>
      </c>
      <c r="B19" s="13">
        <v>1216</v>
      </c>
      <c r="C19" s="13">
        <v>1539</v>
      </c>
      <c r="D19" s="13">
        <v>1561</v>
      </c>
      <c r="E19" s="13">
        <v>742</v>
      </c>
      <c r="F19" s="13">
        <v>1402</v>
      </c>
      <c r="G19" s="13">
        <v>1769</v>
      </c>
      <c r="H19" s="13">
        <v>718</v>
      </c>
      <c r="I19" s="13">
        <v>107</v>
      </c>
      <c r="J19" s="13">
        <v>560</v>
      </c>
      <c r="K19" s="11">
        <f t="shared" si="4"/>
        <v>9614</v>
      </c>
    </row>
    <row r="20" spans="1:12" ht="17.25" customHeight="1">
      <c r="A20" s="16" t="s">
        <v>23</v>
      </c>
      <c r="B20" s="11">
        <f>+B21+B22+B23</f>
        <v>68724</v>
      </c>
      <c r="C20" s="11">
        <f t="shared" ref="C20:J20" si="6">+C21+C22+C23</f>
        <v>76773</v>
      </c>
      <c r="D20" s="11">
        <f t="shared" si="6"/>
        <v>96432</v>
      </c>
      <c r="E20" s="11">
        <f t="shared" si="6"/>
        <v>51541</v>
      </c>
      <c r="F20" s="11">
        <f t="shared" si="6"/>
        <v>112958</v>
      </c>
      <c r="G20" s="11">
        <f t="shared" si="6"/>
        <v>184287</v>
      </c>
      <c r="H20" s="11">
        <f t="shared" si="6"/>
        <v>54022</v>
      </c>
      <c r="I20" s="11">
        <f t="shared" si="6"/>
        <v>9863</v>
      </c>
      <c r="J20" s="11">
        <f t="shared" si="6"/>
        <v>36712</v>
      </c>
      <c r="K20" s="11">
        <f t="shared" si="4"/>
        <v>691312</v>
      </c>
    </row>
    <row r="21" spans="1:12" ht="17.25" customHeight="1">
      <c r="A21" s="12" t="s">
        <v>24</v>
      </c>
      <c r="B21" s="13">
        <v>36462</v>
      </c>
      <c r="C21" s="13">
        <v>44518</v>
      </c>
      <c r="D21" s="13">
        <v>54705</v>
      </c>
      <c r="E21" s="13">
        <v>30024</v>
      </c>
      <c r="F21" s="13">
        <v>61519</v>
      </c>
      <c r="G21" s="13">
        <v>93080</v>
      </c>
      <c r="H21" s="13">
        <v>29913</v>
      </c>
      <c r="I21" s="13">
        <v>6218</v>
      </c>
      <c r="J21" s="13">
        <v>20624</v>
      </c>
      <c r="K21" s="11">
        <f t="shared" si="4"/>
        <v>377063</v>
      </c>
      <c r="L21" s="53"/>
    </row>
    <row r="22" spans="1:12" ht="17.25" customHeight="1">
      <c r="A22" s="12" t="s">
        <v>25</v>
      </c>
      <c r="B22" s="13">
        <v>27735</v>
      </c>
      <c r="C22" s="13">
        <v>27130</v>
      </c>
      <c r="D22" s="13">
        <v>35903</v>
      </c>
      <c r="E22" s="13">
        <v>18603</v>
      </c>
      <c r="F22" s="13">
        <v>44837</v>
      </c>
      <c r="G22" s="13">
        <v>82189</v>
      </c>
      <c r="H22" s="13">
        <v>20989</v>
      </c>
      <c r="I22" s="13">
        <v>3074</v>
      </c>
      <c r="J22" s="13">
        <v>13679</v>
      </c>
      <c r="K22" s="11">
        <f t="shared" si="4"/>
        <v>274139</v>
      </c>
      <c r="L22" s="53"/>
    </row>
    <row r="23" spans="1:12" ht="17.25" customHeight="1">
      <c r="A23" s="12" t="s">
        <v>26</v>
      </c>
      <c r="B23" s="13">
        <v>4527</v>
      </c>
      <c r="C23" s="13">
        <v>5125</v>
      </c>
      <c r="D23" s="13">
        <v>5824</v>
      </c>
      <c r="E23" s="13">
        <v>2914</v>
      </c>
      <c r="F23" s="13">
        <v>6602</v>
      </c>
      <c r="G23" s="13">
        <v>9018</v>
      </c>
      <c r="H23" s="13">
        <v>3120</v>
      </c>
      <c r="I23" s="13">
        <v>571</v>
      </c>
      <c r="J23" s="13">
        <v>2409</v>
      </c>
      <c r="K23" s="11">
        <f t="shared" si="4"/>
        <v>40110</v>
      </c>
    </row>
    <row r="24" spans="1:12" ht="17.25" customHeight="1">
      <c r="A24" s="16" t="s">
        <v>27</v>
      </c>
      <c r="B24" s="13">
        <v>17348</v>
      </c>
      <c r="C24" s="13">
        <v>24980</v>
      </c>
      <c r="D24" s="13">
        <v>32738</v>
      </c>
      <c r="E24" s="13">
        <v>16489</v>
      </c>
      <c r="F24" s="13">
        <v>24468</v>
      </c>
      <c r="G24" s="13">
        <v>25363</v>
      </c>
      <c r="H24" s="13">
        <v>10240</v>
      </c>
      <c r="I24" s="13">
        <v>4388</v>
      </c>
      <c r="J24" s="13">
        <v>15588</v>
      </c>
      <c r="K24" s="11">
        <f t="shared" si="4"/>
        <v>171602</v>
      </c>
    </row>
    <row r="25" spans="1:12" ht="17.25" customHeight="1">
      <c r="A25" s="12" t="s">
        <v>28</v>
      </c>
      <c r="B25" s="13">
        <v>11103</v>
      </c>
      <c r="C25" s="13">
        <v>15987</v>
      </c>
      <c r="D25" s="13">
        <v>20952</v>
      </c>
      <c r="E25" s="13">
        <v>10553</v>
      </c>
      <c r="F25" s="13">
        <v>15660</v>
      </c>
      <c r="G25" s="13">
        <v>16232</v>
      </c>
      <c r="H25" s="13">
        <v>6554</v>
      </c>
      <c r="I25" s="13">
        <v>2808</v>
      </c>
      <c r="J25" s="13">
        <v>9976</v>
      </c>
      <c r="K25" s="11">
        <f t="shared" si="4"/>
        <v>109825</v>
      </c>
      <c r="L25" s="53"/>
    </row>
    <row r="26" spans="1:12" ht="17.25" customHeight="1">
      <c r="A26" s="12" t="s">
        <v>29</v>
      </c>
      <c r="B26" s="13">
        <v>6245</v>
      </c>
      <c r="C26" s="13">
        <v>8993</v>
      </c>
      <c r="D26" s="13">
        <v>11786</v>
      </c>
      <c r="E26" s="13">
        <v>5936</v>
      </c>
      <c r="F26" s="13">
        <v>8808</v>
      </c>
      <c r="G26" s="13">
        <v>9131</v>
      </c>
      <c r="H26" s="13">
        <v>3686</v>
      </c>
      <c r="I26" s="13">
        <v>1580</v>
      </c>
      <c r="J26" s="13">
        <v>5612</v>
      </c>
      <c r="K26" s="11">
        <f t="shared" si="4"/>
        <v>61777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1685</v>
      </c>
      <c r="I27" s="11">
        <v>0</v>
      </c>
      <c r="J27" s="11">
        <v>0</v>
      </c>
      <c r="K27" s="11">
        <f t="shared" si="4"/>
        <v>1685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22140.04</v>
      </c>
      <c r="I35" s="19">
        <v>0</v>
      </c>
      <c r="J35" s="19">
        <v>0</v>
      </c>
      <c r="K35" s="23">
        <f>SUM(B35:J35)</f>
        <v>22140.04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471828.76999999996</v>
      </c>
      <c r="C47" s="22">
        <f t="shared" ref="C47:H47" si="9">+C48+C56</f>
        <v>680387.25</v>
      </c>
      <c r="D47" s="22">
        <f t="shared" si="9"/>
        <v>881526.77</v>
      </c>
      <c r="E47" s="22">
        <f t="shared" si="9"/>
        <v>424709.38</v>
      </c>
      <c r="F47" s="22">
        <f t="shared" si="9"/>
        <v>720987.09000000008</v>
      </c>
      <c r="G47" s="22">
        <f t="shared" si="9"/>
        <v>929400.55999999994</v>
      </c>
      <c r="H47" s="22">
        <f t="shared" si="9"/>
        <v>434831.55999999994</v>
      </c>
      <c r="I47" s="22">
        <f>+I48+I56</f>
        <v>124525.87</v>
      </c>
      <c r="J47" s="22">
        <f>+J48+J56</f>
        <v>307967.98000000004</v>
      </c>
      <c r="K47" s="22">
        <f>SUM(B47:J47)</f>
        <v>4976165.2300000004</v>
      </c>
    </row>
    <row r="48" spans="1:11" ht="17.25" customHeight="1">
      <c r="A48" s="16" t="s">
        <v>48</v>
      </c>
      <c r="B48" s="23">
        <f>SUM(B49:B55)</f>
        <v>456880.1</v>
      </c>
      <c r="C48" s="23">
        <f t="shared" ref="C48:H48" si="10">SUM(C49:C55)</f>
        <v>660378.02</v>
      </c>
      <c r="D48" s="23">
        <f t="shared" si="10"/>
        <v>861472.63</v>
      </c>
      <c r="E48" s="23">
        <f t="shared" si="10"/>
        <v>405928.88</v>
      </c>
      <c r="F48" s="23">
        <f t="shared" si="10"/>
        <v>702730.29</v>
      </c>
      <c r="G48" s="23">
        <f t="shared" si="10"/>
        <v>904532.21</v>
      </c>
      <c r="H48" s="23">
        <f t="shared" si="10"/>
        <v>419444.07999999996</v>
      </c>
      <c r="I48" s="23">
        <f>SUM(I49:I55)</f>
        <v>124525.87</v>
      </c>
      <c r="J48" s="23">
        <f>SUM(J49:J55)</f>
        <v>296438.2</v>
      </c>
      <c r="K48" s="23">
        <f t="shared" ref="K48:K56" si="11">SUM(B48:J48)</f>
        <v>4832330.28</v>
      </c>
    </row>
    <row r="49" spans="1:11" ht="17.25" customHeight="1">
      <c r="A49" s="35" t="s">
        <v>49</v>
      </c>
      <c r="B49" s="23">
        <f t="shared" ref="B49:H49" si="12">ROUND(B30*B7,2)</f>
        <v>456880.1</v>
      </c>
      <c r="C49" s="23">
        <f t="shared" si="12"/>
        <v>658913.46</v>
      </c>
      <c r="D49" s="23">
        <f t="shared" si="12"/>
        <v>861472.63</v>
      </c>
      <c r="E49" s="23">
        <f t="shared" si="12"/>
        <v>405928.88</v>
      </c>
      <c r="F49" s="23">
        <f t="shared" si="12"/>
        <v>702730.29</v>
      </c>
      <c r="G49" s="23">
        <f t="shared" si="12"/>
        <v>904532.21</v>
      </c>
      <c r="H49" s="23">
        <f t="shared" si="12"/>
        <v>397304.04</v>
      </c>
      <c r="I49" s="23">
        <f>ROUND(I30*I7,2)</f>
        <v>124525.87</v>
      </c>
      <c r="J49" s="23">
        <f>ROUND(J30*J7,2)</f>
        <v>296438.2</v>
      </c>
      <c r="K49" s="23">
        <f t="shared" si="11"/>
        <v>4808725.68</v>
      </c>
    </row>
    <row r="50" spans="1:11" ht="17.25" customHeight="1">
      <c r="A50" s="35" t="s">
        <v>50</v>
      </c>
      <c r="B50" s="19">
        <v>0</v>
      </c>
      <c r="C50" s="23">
        <f>ROUND(C31*C7,2)</f>
        <v>1464.56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1464.56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22140.04</v>
      </c>
      <c r="I53" s="32">
        <f>+I35</f>
        <v>0</v>
      </c>
      <c r="J53" s="32">
        <f>+J35</f>
        <v>0</v>
      </c>
      <c r="K53" s="23">
        <f t="shared" si="11"/>
        <v>22140.04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14948.67</v>
      </c>
      <c r="C56" s="37">
        <v>20009.23</v>
      </c>
      <c r="D56" s="37">
        <v>20054.14</v>
      </c>
      <c r="E56" s="37">
        <v>18780.5</v>
      </c>
      <c r="F56" s="37">
        <v>18256.8</v>
      </c>
      <c r="G56" s="37">
        <v>24868.35</v>
      </c>
      <c r="H56" s="37">
        <v>15387.48</v>
      </c>
      <c r="I56" s="19">
        <v>0</v>
      </c>
      <c r="J56" s="37">
        <v>11529.78</v>
      </c>
      <c r="K56" s="37">
        <f t="shared" si="11"/>
        <v>143834.95000000001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-70203</v>
      </c>
      <c r="C60" s="36">
        <f t="shared" si="13"/>
        <v>-97632.45</v>
      </c>
      <c r="D60" s="36">
        <f t="shared" si="13"/>
        <v>-96626.36</v>
      </c>
      <c r="E60" s="36">
        <f t="shared" si="13"/>
        <v>-61263.89</v>
      </c>
      <c r="F60" s="36">
        <f t="shared" si="13"/>
        <v>-78950.649999999994</v>
      </c>
      <c r="G60" s="36">
        <f t="shared" si="13"/>
        <v>-86096.61</v>
      </c>
      <c r="H60" s="36">
        <f t="shared" si="13"/>
        <v>-68454</v>
      </c>
      <c r="I60" s="36">
        <f t="shared" si="13"/>
        <v>-14425.86</v>
      </c>
      <c r="J60" s="36">
        <f t="shared" si="13"/>
        <v>-41476.629999999997</v>
      </c>
      <c r="K60" s="36">
        <f>SUM(B60:J60)</f>
        <v>-615129.44999999995</v>
      </c>
    </row>
    <row r="61" spans="1:11" ht="18.75" customHeight="1">
      <c r="A61" s="16" t="s">
        <v>83</v>
      </c>
      <c r="B61" s="36">
        <f t="shared" ref="B61:J61" si="14">B62+B63+B64+B65+B66+B67</f>
        <v>-70203</v>
      </c>
      <c r="C61" s="36">
        <f t="shared" si="14"/>
        <v>-97443</v>
      </c>
      <c r="D61" s="36">
        <f t="shared" si="14"/>
        <v>-95535</v>
      </c>
      <c r="E61" s="36">
        <f t="shared" si="14"/>
        <v>-56826</v>
      </c>
      <c r="F61" s="36">
        <f t="shared" si="14"/>
        <v>-78570</v>
      </c>
      <c r="G61" s="36">
        <f t="shared" si="14"/>
        <v>-86073</v>
      </c>
      <c r="H61" s="36">
        <f t="shared" si="14"/>
        <v>-68454</v>
      </c>
      <c r="I61" s="36">
        <f t="shared" si="14"/>
        <v>-11067</v>
      </c>
      <c r="J61" s="36">
        <f t="shared" si="14"/>
        <v>-35964</v>
      </c>
      <c r="K61" s="36">
        <f t="shared" ref="K61:K92" si="15">SUM(B61:J61)</f>
        <v>-600135</v>
      </c>
    </row>
    <row r="62" spans="1:11" ht="18.75" customHeight="1">
      <c r="A62" s="12" t="s">
        <v>84</v>
      </c>
      <c r="B62" s="36">
        <f>-ROUND(B9*$D$3,2)</f>
        <v>-70203</v>
      </c>
      <c r="C62" s="36">
        <f t="shared" ref="C62:J62" si="16">-ROUND(C9*$D$3,2)</f>
        <v>-97443</v>
      </c>
      <c r="D62" s="36">
        <f t="shared" si="16"/>
        <v>-95535</v>
      </c>
      <c r="E62" s="36">
        <f t="shared" si="16"/>
        <v>-56826</v>
      </c>
      <c r="F62" s="36">
        <f t="shared" si="16"/>
        <v>-78570</v>
      </c>
      <c r="G62" s="36">
        <f t="shared" si="16"/>
        <v>-86073</v>
      </c>
      <c r="H62" s="36">
        <f t="shared" si="16"/>
        <v>-68454</v>
      </c>
      <c r="I62" s="36">
        <f t="shared" si="16"/>
        <v>-11067</v>
      </c>
      <c r="J62" s="36">
        <f t="shared" si="16"/>
        <v>-35964</v>
      </c>
      <c r="K62" s="36">
        <f t="shared" si="15"/>
        <v>-600135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19">
        <v>0</v>
      </c>
      <c r="C68" s="36">
        <f t="shared" ref="B68:J68" si="17">SUM(C69:C92)</f>
        <v>-189.45</v>
      </c>
      <c r="D68" s="36">
        <f t="shared" si="17"/>
        <v>-1091.3599999999999</v>
      </c>
      <c r="E68" s="36">
        <f t="shared" si="17"/>
        <v>-4437.8900000000003</v>
      </c>
      <c r="F68" s="36">
        <f t="shared" si="17"/>
        <v>-380.65</v>
      </c>
      <c r="G68" s="36">
        <f t="shared" si="17"/>
        <v>-23.61</v>
      </c>
      <c r="H68" s="36">
        <f t="shared" si="17"/>
        <v>0</v>
      </c>
      <c r="I68" s="36">
        <f t="shared" si="17"/>
        <v>-3358.8599999999997</v>
      </c>
      <c r="J68" s="36">
        <f t="shared" si="17"/>
        <v>-5512.63</v>
      </c>
      <c r="K68" s="36">
        <f t="shared" si="15"/>
        <v>-14994.45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-189.45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-236.67000000000002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-3525.09</v>
      </c>
      <c r="F92" s="19">
        <v>0</v>
      </c>
      <c r="G92" s="19">
        <v>0</v>
      </c>
      <c r="H92" s="19">
        <v>0</v>
      </c>
      <c r="I92" s="49">
        <v>-1569.03</v>
      </c>
      <c r="J92" s="49">
        <v>-5512.63</v>
      </c>
      <c r="K92" s="49">
        <f t="shared" si="15"/>
        <v>-10606.75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401625.76999999996</v>
      </c>
      <c r="C97" s="24">
        <f t="shared" si="19"/>
        <v>582754.80000000005</v>
      </c>
      <c r="D97" s="24">
        <f t="shared" si="19"/>
        <v>784900.41</v>
      </c>
      <c r="E97" s="24">
        <f t="shared" si="19"/>
        <v>363445.49</v>
      </c>
      <c r="F97" s="24">
        <f t="shared" si="19"/>
        <v>642036.44000000006</v>
      </c>
      <c r="G97" s="24">
        <f t="shared" si="19"/>
        <v>843303.95</v>
      </c>
      <c r="H97" s="24">
        <f t="shared" si="19"/>
        <v>366377.55999999994</v>
      </c>
      <c r="I97" s="24">
        <f>+I98+I99</f>
        <v>110100.01</v>
      </c>
      <c r="J97" s="24">
        <f>+J98+J99</f>
        <v>266491.35000000003</v>
      </c>
      <c r="K97" s="49">
        <f t="shared" si="18"/>
        <v>4361035.7799999993</v>
      </c>
      <c r="L97" s="55"/>
    </row>
    <row r="98" spans="1:13" ht="18.75" customHeight="1">
      <c r="A98" s="16" t="s">
        <v>91</v>
      </c>
      <c r="B98" s="24">
        <f t="shared" ref="B98:J98" si="20">+B48+B61+B68+B94</f>
        <v>386677.1</v>
      </c>
      <c r="C98" s="24">
        <f t="shared" si="20"/>
        <v>562745.57000000007</v>
      </c>
      <c r="D98" s="24">
        <f t="shared" si="20"/>
        <v>764846.27</v>
      </c>
      <c r="E98" s="24">
        <f t="shared" si="20"/>
        <v>344664.99</v>
      </c>
      <c r="F98" s="24">
        <f t="shared" si="20"/>
        <v>623779.64</v>
      </c>
      <c r="G98" s="24">
        <f t="shared" si="20"/>
        <v>818435.6</v>
      </c>
      <c r="H98" s="24">
        <f t="shared" si="20"/>
        <v>350990.07999999996</v>
      </c>
      <c r="I98" s="24">
        <f t="shared" si="20"/>
        <v>110100.01</v>
      </c>
      <c r="J98" s="24">
        <f t="shared" si="20"/>
        <v>254961.57</v>
      </c>
      <c r="K98" s="49">
        <f t="shared" si="18"/>
        <v>4217200.83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14948.67</v>
      </c>
      <c r="C99" s="24">
        <f t="shared" si="21"/>
        <v>20009.23</v>
      </c>
      <c r="D99" s="24">
        <f t="shared" si="21"/>
        <v>20054.14</v>
      </c>
      <c r="E99" s="24">
        <f t="shared" si="21"/>
        <v>18780.5</v>
      </c>
      <c r="F99" s="24">
        <f t="shared" si="21"/>
        <v>18256.8</v>
      </c>
      <c r="G99" s="24">
        <f t="shared" si="21"/>
        <v>24868.35</v>
      </c>
      <c r="H99" s="24">
        <f t="shared" si="21"/>
        <v>15387.48</v>
      </c>
      <c r="I99" s="19">
        <f t="shared" si="21"/>
        <v>0</v>
      </c>
      <c r="J99" s="24">
        <f t="shared" si="21"/>
        <v>11529.78</v>
      </c>
      <c r="K99" s="49">
        <f t="shared" si="18"/>
        <v>143834.95000000001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4361035.7799999984</v>
      </c>
    </row>
    <row r="106" spans="1:13" ht="18.75" customHeight="1">
      <c r="A106" s="26" t="s">
        <v>79</v>
      </c>
      <c r="B106" s="27">
        <v>47781.01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47781.01</v>
      </c>
    </row>
    <row r="107" spans="1:13" ht="18.75" customHeight="1">
      <c r="A107" s="26" t="s">
        <v>80</v>
      </c>
      <c r="B107" s="27">
        <v>353844.76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353844.76</v>
      </c>
    </row>
    <row r="108" spans="1:13" ht="18.75" customHeight="1">
      <c r="A108" s="26" t="s">
        <v>81</v>
      </c>
      <c r="B108" s="41">
        <v>0</v>
      </c>
      <c r="C108" s="27">
        <f>+C97</f>
        <v>582754.80000000005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582754.80000000005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784900.41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784900.41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363445.49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363445.49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78289.8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78289.8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109383.23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109383.23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164340.65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164340.65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290022.77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290022.77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251633.32</v>
      </c>
      <c r="H115" s="41">
        <v>0</v>
      </c>
      <c r="I115" s="41">
        <v>0</v>
      </c>
      <c r="J115" s="41">
        <v>0</v>
      </c>
      <c r="K115" s="42">
        <f t="shared" si="22"/>
        <v>251633.32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24123.23</v>
      </c>
      <c r="H116" s="41">
        <v>0</v>
      </c>
      <c r="I116" s="41">
        <v>0</v>
      </c>
      <c r="J116" s="41">
        <v>0</v>
      </c>
      <c r="K116" s="42">
        <f t="shared" si="22"/>
        <v>24123.23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145022.49</v>
      </c>
      <c r="H117" s="41">
        <v>0</v>
      </c>
      <c r="I117" s="41">
        <v>0</v>
      </c>
      <c r="J117" s="41">
        <v>0</v>
      </c>
      <c r="K117" s="42">
        <f t="shared" si="22"/>
        <v>145022.49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104553.5</v>
      </c>
      <c r="H118" s="41">
        <v>0</v>
      </c>
      <c r="I118" s="41">
        <v>0</v>
      </c>
      <c r="J118" s="41">
        <v>0</v>
      </c>
      <c r="K118" s="42">
        <f t="shared" si="22"/>
        <v>104553.5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317971.40000000002</v>
      </c>
      <c r="H119" s="41">
        <v>0</v>
      </c>
      <c r="I119" s="41">
        <v>0</v>
      </c>
      <c r="J119" s="41">
        <v>0</v>
      </c>
      <c r="K119" s="42">
        <f t="shared" si="22"/>
        <v>317971.40000000002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130029.07</v>
      </c>
      <c r="I120" s="41">
        <v>0</v>
      </c>
      <c r="J120" s="41">
        <v>0</v>
      </c>
      <c r="K120" s="42">
        <f t="shared" si="22"/>
        <v>130029.07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236348.49</v>
      </c>
      <c r="I121" s="41">
        <v>0</v>
      </c>
      <c r="J121" s="41">
        <v>0</v>
      </c>
      <c r="K121" s="42">
        <f t="shared" si="22"/>
        <v>236348.49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110100.01</v>
      </c>
      <c r="J122" s="41">
        <v>0</v>
      </c>
      <c r="K122" s="42">
        <f t="shared" si="22"/>
        <v>110100.01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266491.34999999998</v>
      </c>
      <c r="K123" s="45">
        <f t="shared" si="22"/>
        <v>266491.34999999998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2014-05-07T20:45:25Z</dcterms:modified>
</cp:coreProperties>
</file>