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<sst xmlns="http://schemas.openxmlformats.org/spreadsheetml/2006/main" count="98" uniqueCount="98">
  <si>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</si>
  <si>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</si>
  <si>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</si>
  <si>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</si>
  <si>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</si>
  <si>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</si>
  <si>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</si>
  <si>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</si>
  <si>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</si>
  <si>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</si>
  <si>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</si>
  <si>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</si>
  <si>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</si>
  <si>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</si>
  <si>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</si>
  <si>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</si>
  <si>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</si>
  <si>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</si>
  <si>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</si>
  <si>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</si>
  <si>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</si>
  <si>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</si>
  <si>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</si>
  <si>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</si>
  <si>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</si>
  <si>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</si>
  <si>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</si>
  <si>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</si>
  <si>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</si>
  <si>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</si>
  <si>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</si>
  <si>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</si>
  <si>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</si>
  <si>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</si>
  <si>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</si>
  <si>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</si>
  <si>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</si>
  <si>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</si>
  <si>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</si>
  <si>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</si>
  <si>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</si>
  <si>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</si>
  <si>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</si>
  <si>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</si>
  <si>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</si>
  <si>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</si>
  <si>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</si>
  <si>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</si>
  <si>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</si>
  <si>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</si>
  <si>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</si>
  <si>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</si>
  <si>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</si>
  <si>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</si>
  <si>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</si>
  <si>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</si>
  <si>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</si>
  <si>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</si>
  <si>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</si>
  <si>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</si>
  <si>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</si>
  <si>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</si>
  <si>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</si>
  <si>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</si>
  <si>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</si>
  <si>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</si>
  <si>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</si>
  <si>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</si>
  <si>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</si>
  <si>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</si>
  <si>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</si>
  <si>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</si>
  <si>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</si>
  <si>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</si>
  <si>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</si>
  <si>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</si>
  <si>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</si>
  <si>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</si>
  <si>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</si>
  <si>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</si>
  <si>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</si>
  <si>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</si>
  <si>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</si>
  <si>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</si>
  <si>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</si>
  <si>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</si>
  <si>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</si>
  <si>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</si>
  <si>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</si>
  <si>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</si>
  <si>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</si>
  <si>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</si>
  <si>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</si>
  <si>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</si>
  <si>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</si>
  <si>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</si>
  <si>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</si>
  <si>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30/06/14 - VENCIMENTO 07/07/14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</si>
</sst>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471783</v>
      </c>
      <c r="C7" s="10">
        <f aca="true" t="shared" si="0" ref="C7:I7">C8+C20+C24</f>
        <v>356962</v>
      </c>
      <c r="D7" s="10">
        <f t="shared" si="0"/>
        <v>547583</v>
      </c>
      <c r="E7" s="10">
        <f t="shared" si="0"/>
        <v>681956</v>
      </c>
      <c r="F7" s="10">
        <f t="shared" si="0"/>
        <v>425544</v>
      </c>
      <c r="G7" s="10">
        <f t="shared" si="0"/>
        <v>677356</v>
      </c>
      <c r="H7" s="10">
        <f t="shared" si="0"/>
        <v>348474</v>
      </c>
      <c r="I7" s="10">
        <f t="shared" si="0"/>
        <v>248213</v>
      </c>
      <c r="J7" s="10">
        <f>+J8+J20+J24</f>
        <v>3757871</v>
      </c>
      <c r="L7" s="42"/>
    </row>
    <row r="8" spans="1:10" ht="15.75">
      <c r="A8" s="11" t="s">
        <v>96</v>
      </c>
      <c r="B8" s="12">
        <f>+B9+B12+B16</f>
        <v>260584</v>
      </c>
      <c r="C8" s="12">
        <f aca="true" t="shared" si="1" ref="C8:I8">+C9+C12+C16</f>
        <v>207595</v>
      </c>
      <c r="D8" s="12">
        <f t="shared" si="1"/>
        <v>342864</v>
      </c>
      <c r="E8" s="12">
        <f t="shared" si="1"/>
        <v>395290</v>
      </c>
      <c r="F8" s="12">
        <f t="shared" si="1"/>
        <v>239609</v>
      </c>
      <c r="G8" s="12">
        <f t="shared" si="1"/>
        <v>390300</v>
      </c>
      <c r="H8" s="12">
        <f t="shared" si="1"/>
        <v>185059</v>
      </c>
      <c r="I8" s="12">
        <f t="shared" si="1"/>
        <v>149814</v>
      </c>
      <c r="J8" s="12">
        <f>SUM(B8:I8)</f>
        <v>2171115</v>
      </c>
    </row>
    <row r="9" spans="1:10" ht="15.75">
      <c r="A9" s="13" t="s">
        <v>22</v>
      </c>
      <c r="B9" s="14">
        <v>34010</v>
      </c>
      <c r="C9" s="14">
        <v>32356</v>
      </c>
      <c r="D9" s="14">
        <v>38302</v>
      </c>
      <c r="E9" s="14">
        <v>43634</v>
      </c>
      <c r="F9" s="14">
        <v>36113</v>
      </c>
      <c r="G9" s="14">
        <v>44866</v>
      </c>
      <c r="H9" s="14">
        <v>19877</v>
      </c>
      <c r="I9" s="14">
        <v>23191</v>
      </c>
      <c r="J9" s="12">
        <f aca="true" t="shared" si="2" ref="J9:J19">SUM(B9:I9)</f>
        <v>272349</v>
      </c>
    </row>
    <row r="10" spans="1:10" ht="15.75">
      <c r="A10" s="15" t="s">
        <v>23</v>
      </c>
      <c r="B10" s="14">
        <f>+B9-B11</f>
        <v>34010</v>
      </c>
      <c r="C10" s="14">
        <f aca="true" t="shared" si="3" ref="C10:I10">+C9-C11</f>
        <v>32356</v>
      </c>
      <c r="D10" s="14">
        <f t="shared" si="3"/>
        <v>38302</v>
      </c>
      <c r="E10" s="14">
        <f t="shared" si="3"/>
        <v>43634</v>
      </c>
      <c r="F10" s="14">
        <f t="shared" si="3"/>
        <v>36113</v>
      </c>
      <c r="G10" s="14">
        <f t="shared" si="3"/>
        <v>44866</v>
      </c>
      <c r="H10" s="14">
        <f t="shared" si="3"/>
        <v>19877</v>
      </c>
      <c r="I10" s="14">
        <f t="shared" si="3"/>
        <v>23191</v>
      </c>
      <c r="J10" s="12">
        <f t="shared" si="2"/>
        <v>272349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220926</v>
      </c>
      <c r="C12" s="14">
        <f aca="true" t="shared" si="4" ref="C12:I12">C13+C14+C15</f>
        <v>170749</v>
      </c>
      <c r="D12" s="14">
        <f t="shared" si="4"/>
        <v>298681</v>
      </c>
      <c r="E12" s="14">
        <f t="shared" si="4"/>
        <v>343580</v>
      </c>
      <c r="F12" s="14">
        <f t="shared" si="4"/>
        <v>198481</v>
      </c>
      <c r="G12" s="14">
        <f t="shared" si="4"/>
        <v>338115</v>
      </c>
      <c r="H12" s="14">
        <f t="shared" si="4"/>
        <v>161356</v>
      </c>
      <c r="I12" s="14">
        <f t="shared" si="4"/>
        <v>124383</v>
      </c>
      <c r="J12" s="12">
        <f t="shared" si="2"/>
        <v>1856271</v>
      </c>
    </row>
    <row r="13" spans="1:10" ht="15.75">
      <c r="A13" s="15" t="s">
        <v>25</v>
      </c>
      <c r="B13" s="14">
        <v>101601</v>
      </c>
      <c r="C13" s="14">
        <v>80528</v>
      </c>
      <c r="D13" s="14">
        <v>138720</v>
      </c>
      <c r="E13" s="14">
        <v>162583</v>
      </c>
      <c r="F13" s="14">
        <v>97846</v>
      </c>
      <c r="G13" s="14">
        <v>163280</v>
      </c>
      <c r="H13" s="14">
        <v>77386</v>
      </c>
      <c r="I13" s="14">
        <v>59227</v>
      </c>
      <c r="J13" s="12">
        <f t="shared" si="2"/>
        <v>881171</v>
      </c>
    </row>
    <row r="14" spans="1:10" ht="15.75">
      <c r="A14" s="15" t="s">
        <v>26</v>
      </c>
      <c r="B14" s="14">
        <v>101563</v>
      </c>
      <c r="C14" s="14">
        <v>75532</v>
      </c>
      <c r="D14" s="14">
        <v>137810</v>
      </c>
      <c r="E14" s="14">
        <v>153594</v>
      </c>
      <c r="F14" s="14">
        <v>85556</v>
      </c>
      <c r="G14" s="14">
        <v>150357</v>
      </c>
      <c r="H14" s="14">
        <v>72508</v>
      </c>
      <c r="I14" s="14">
        <v>57346</v>
      </c>
      <c r="J14" s="12">
        <f t="shared" si="2"/>
        <v>834266</v>
      </c>
    </row>
    <row r="15" spans="1:10" ht="15.75">
      <c r="A15" s="15" t="s">
        <v>27</v>
      </c>
      <c r="B15" s="14">
        <v>17762</v>
      </c>
      <c r="C15" s="14">
        <v>14689</v>
      </c>
      <c r="D15" s="14">
        <v>22151</v>
      </c>
      <c r="E15" s="14">
        <v>27403</v>
      </c>
      <c r="F15" s="14">
        <v>15079</v>
      </c>
      <c r="G15" s="14">
        <v>24478</v>
      </c>
      <c r="H15" s="14">
        <v>11462</v>
      </c>
      <c r="I15" s="14">
        <v>7810</v>
      </c>
      <c r="J15" s="12">
        <f t="shared" si="2"/>
        <v>140834</v>
      </c>
    </row>
    <row r="16" spans="1:10" ht="15.75">
      <c r="A16" s="16" t="s">
        <v>95</v>
      </c>
      <c r="B16" s="14">
        <f>B17+B18+B19</f>
        <v>5648</v>
      </c>
      <c r="C16" s="14">
        <f aca="true" t="shared" si="5" ref="C16:I16">C17+C18+C19</f>
        <v>4490</v>
      </c>
      <c r="D16" s="14">
        <f t="shared" si="5"/>
        <v>5881</v>
      </c>
      <c r="E16" s="14">
        <f t="shared" si="5"/>
        <v>8076</v>
      </c>
      <c r="F16" s="14">
        <f t="shared" si="5"/>
        <v>5015</v>
      </c>
      <c r="G16" s="14">
        <f t="shared" si="5"/>
        <v>7319</v>
      </c>
      <c r="H16" s="14">
        <f t="shared" si="5"/>
        <v>3826</v>
      </c>
      <c r="I16" s="14">
        <f t="shared" si="5"/>
        <v>2240</v>
      </c>
      <c r="J16" s="12">
        <f t="shared" si="2"/>
        <v>42495</v>
      </c>
    </row>
    <row r="17" spans="1:10" ht="15.75">
      <c r="A17" s="15" t="s">
        <v>92</v>
      </c>
      <c r="B17" s="14">
        <v>2319</v>
      </c>
      <c r="C17" s="14">
        <v>1924</v>
      </c>
      <c r="D17" s="14">
        <v>2401</v>
      </c>
      <c r="E17" s="14">
        <v>3423</v>
      </c>
      <c r="F17" s="14">
        <v>2293</v>
      </c>
      <c r="G17" s="14">
        <v>3328</v>
      </c>
      <c r="H17" s="14">
        <v>1887</v>
      </c>
      <c r="I17" s="14">
        <v>1083</v>
      </c>
      <c r="J17" s="12">
        <f t="shared" si="2"/>
        <v>18658</v>
      </c>
    </row>
    <row r="18" spans="1:10" ht="15.75">
      <c r="A18" s="15" t="s">
        <v>93</v>
      </c>
      <c r="B18" s="14">
        <v>138</v>
      </c>
      <c r="C18" s="14">
        <v>146</v>
      </c>
      <c r="D18" s="14">
        <v>215</v>
      </c>
      <c r="E18" s="14">
        <v>288</v>
      </c>
      <c r="F18" s="14">
        <v>248</v>
      </c>
      <c r="G18" s="14">
        <v>277</v>
      </c>
      <c r="H18" s="14">
        <v>120</v>
      </c>
      <c r="I18" s="14">
        <v>97</v>
      </c>
      <c r="J18" s="12">
        <f t="shared" si="2"/>
        <v>1529</v>
      </c>
    </row>
    <row r="19" spans="1:10" ht="15.75">
      <c r="A19" s="15" t="s">
        <v>94</v>
      </c>
      <c r="B19" s="14">
        <v>3191</v>
      </c>
      <c r="C19" s="14">
        <v>2420</v>
      </c>
      <c r="D19" s="14">
        <v>3265</v>
      </c>
      <c r="E19" s="14">
        <v>4365</v>
      </c>
      <c r="F19" s="14">
        <v>2474</v>
      </c>
      <c r="G19" s="14">
        <v>3714</v>
      </c>
      <c r="H19" s="14">
        <v>1819</v>
      </c>
      <c r="I19" s="14">
        <v>1060</v>
      </c>
      <c r="J19" s="12">
        <f t="shared" si="2"/>
        <v>22308</v>
      </c>
    </row>
    <row r="20" spans="1:10" ht="15.75">
      <c r="A20" s="17" t="s">
        <v>28</v>
      </c>
      <c r="B20" s="18">
        <f>B21+B22+B23</f>
        <v>154726</v>
      </c>
      <c r="C20" s="18">
        <f aca="true" t="shared" si="6" ref="C20:I20">C21+C22+C23</f>
        <v>100816</v>
      </c>
      <c r="D20" s="18">
        <f t="shared" si="6"/>
        <v>129067</v>
      </c>
      <c r="E20" s="18">
        <f t="shared" si="6"/>
        <v>184400</v>
      </c>
      <c r="F20" s="18">
        <f t="shared" si="6"/>
        <v>127348</v>
      </c>
      <c r="G20" s="18">
        <f t="shared" si="6"/>
        <v>209441</v>
      </c>
      <c r="H20" s="18">
        <f t="shared" si="6"/>
        <v>129494</v>
      </c>
      <c r="I20" s="18">
        <f t="shared" si="6"/>
        <v>80603</v>
      </c>
      <c r="J20" s="12">
        <f aca="true" t="shared" si="7" ref="J20:J26">SUM(B20:I20)</f>
        <v>1115895</v>
      </c>
    </row>
    <row r="21" spans="1:10" ht="18.75" customHeight="1">
      <c r="A21" s="13" t="s">
        <v>29</v>
      </c>
      <c r="B21" s="14">
        <v>78880</v>
      </c>
      <c r="C21" s="14">
        <v>55170</v>
      </c>
      <c r="D21" s="14">
        <v>70839</v>
      </c>
      <c r="E21" s="14">
        <v>101187</v>
      </c>
      <c r="F21" s="14">
        <v>72079</v>
      </c>
      <c r="G21" s="14">
        <v>113899</v>
      </c>
      <c r="H21" s="14">
        <v>68193</v>
      </c>
      <c r="I21" s="14">
        <v>43335</v>
      </c>
      <c r="J21" s="12">
        <f t="shared" si="7"/>
        <v>603582</v>
      </c>
    </row>
    <row r="22" spans="1:10" ht="18.75" customHeight="1">
      <c r="A22" s="13" t="s">
        <v>30</v>
      </c>
      <c r="B22" s="14">
        <v>64284</v>
      </c>
      <c r="C22" s="14">
        <v>37769</v>
      </c>
      <c r="D22" s="14">
        <v>48865</v>
      </c>
      <c r="E22" s="14">
        <v>69039</v>
      </c>
      <c r="F22" s="14">
        <v>46540</v>
      </c>
      <c r="G22" s="14">
        <v>81270</v>
      </c>
      <c r="H22" s="14">
        <v>53012</v>
      </c>
      <c r="I22" s="14">
        <v>32511</v>
      </c>
      <c r="J22" s="12">
        <f t="shared" si="7"/>
        <v>433290</v>
      </c>
    </row>
    <row r="23" spans="1:10" ht="18.75" customHeight="1">
      <c r="A23" s="13" t="s">
        <v>31</v>
      </c>
      <c r="B23" s="14">
        <v>11562</v>
      </c>
      <c r="C23" s="14">
        <v>7877</v>
      </c>
      <c r="D23" s="14">
        <v>9363</v>
      </c>
      <c r="E23" s="14">
        <v>14174</v>
      </c>
      <c r="F23" s="14">
        <v>8729</v>
      </c>
      <c r="G23" s="14">
        <v>14272</v>
      </c>
      <c r="H23" s="14">
        <v>8289</v>
      </c>
      <c r="I23" s="14">
        <v>4757</v>
      </c>
      <c r="J23" s="12">
        <f t="shared" si="7"/>
        <v>79023</v>
      </c>
    </row>
    <row r="24" spans="1:10" ht="18.75" customHeight="1">
      <c r="A24" s="17" t="s">
        <v>32</v>
      </c>
      <c r="B24" s="14">
        <f>B25+B26</f>
        <v>56473</v>
      </c>
      <c r="C24" s="14">
        <f aca="true" t="shared" si="8" ref="C24:I24">C25+C26</f>
        <v>48551</v>
      </c>
      <c r="D24" s="14">
        <f t="shared" si="8"/>
        <v>75652</v>
      </c>
      <c r="E24" s="14">
        <f t="shared" si="8"/>
        <v>102266</v>
      </c>
      <c r="F24" s="14">
        <f t="shared" si="8"/>
        <v>58587</v>
      </c>
      <c r="G24" s="14">
        <f t="shared" si="8"/>
        <v>77615</v>
      </c>
      <c r="H24" s="14">
        <f t="shared" si="8"/>
        <v>33921</v>
      </c>
      <c r="I24" s="14">
        <f t="shared" si="8"/>
        <v>17796</v>
      </c>
      <c r="J24" s="12">
        <f t="shared" si="7"/>
        <v>470861</v>
      </c>
    </row>
    <row r="25" spans="1:10" ht="18.75" customHeight="1">
      <c r="A25" s="13" t="s">
        <v>33</v>
      </c>
      <c r="B25" s="14">
        <v>36143</v>
      </c>
      <c r="C25" s="14">
        <v>31073</v>
      </c>
      <c r="D25" s="14">
        <v>48417</v>
      </c>
      <c r="E25" s="14">
        <v>65450</v>
      </c>
      <c r="F25" s="14">
        <v>37496</v>
      </c>
      <c r="G25" s="14">
        <v>49674</v>
      </c>
      <c r="H25" s="14">
        <v>21709</v>
      </c>
      <c r="I25" s="14">
        <v>11389</v>
      </c>
      <c r="J25" s="12">
        <f t="shared" si="7"/>
        <v>301351</v>
      </c>
    </row>
    <row r="26" spans="1:10" ht="18.75" customHeight="1">
      <c r="A26" s="13" t="s">
        <v>34</v>
      </c>
      <c r="B26" s="14">
        <v>20330</v>
      </c>
      <c r="C26" s="14">
        <v>17478</v>
      </c>
      <c r="D26" s="14">
        <v>27235</v>
      </c>
      <c r="E26" s="14">
        <v>36816</v>
      </c>
      <c r="F26" s="14">
        <v>21091</v>
      </c>
      <c r="G26" s="14">
        <v>27941</v>
      </c>
      <c r="H26" s="14">
        <v>12212</v>
      </c>
      <c r="I26" s="14">
        <v>6407</v>
      </c>
      <c r="J26" s="12">
        <f t="shared" si="7"/>
        <v>169510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0.9561764696905146</v>
      </c>
      <c r="C32" s="23">
        <f aca="true" t="shared" si="9" ref="C32:I32">(((+C$8+C$20)*C$29)+(C$24*C$30))/C$7</f>
        <v>0.9512754447252089</v>
      </c>
      <c r="D32" s="23">
        <f t="shared" si="9"/>
        <v>0.9668010592001579</v>
      </c>
      <c r="E32" s="23">
        <f t="shared" si="9"/>
        <v>0.9614401169576924</v>
      </c>
      <c r="F32" s="23">
        <f t="shared" si="9"/>
        <v>0.9594683210196829</v>
      </c>
      <c r="G32" s="23">
        <f t="shared" si="9"/>
        <v>0.9628972992045542</v>
      </c>
      <c r="H32" s="23">
        <f t="shared" si="9"/>
        <v>0.9065684533135903</v>
      </c>
      <c r="I32" s="23">
        <f t="shared" si="9"/>
        <v>0.9814810001893535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1.495842469183841</v>
      </c>
      <c r="C35" s="26">
        <f aca="true" t="shared" si="10" ref="C35:I35">C32*C34</f>
        <v>1.4632518890763162</v>
      </c>
      <c r="D35" s="26">
        <f t="shared" si="10"/>
        <v>1.5024088459970455</v>
      </c>
      <c r="E35" s="26">
        <f t="shared" si="10"/>
        <v>1.4933087896586876</v>
      </c>
      <c r="F35" s="26">
        <f t="shared" si="10"/>
        <v>1.4503323140533528</v>
      </c>
      <c r="G35" s="26">
        <f t="shared" si="10"/>
        <v>1.5256144808596959</v>
      </c>
      <c r="H35" s="26">
        <f t="shared" si="10"/>
        <v>1.6459656838361545</v>
      </c>
      <c r="I35" s="26">
        <f t="shared" si="10"/>
        <v>1.8849342608636535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705713.05</v>
      </c>
      <c r="C41" s="29">
        <f aca="true" t="shared" si="13" ref="C41:I41">+C42+C43</f>
        <v>522325.32</v>
      </c>
      <c r="D41" s="29">
        <f t="shared" si="13"/>
        <v>822693.54</v>
      </c>
      <c r="E41" s="29">
        <f t="shared" si="13"/>
        <v>1018370.89</v>
      </c>
      <c r="F41" s="29">
        <f t="shared" si="13"/>
        <v>617180.21</v>
      </c>
      <c r="G41" s="29">
        <f t="shared" si="13"/>
        <v>1033384.12</v>
      </c>
      <c r="H41" s="29">
        <f t="shared" si="13"/>
        <v>573576.25</v>
      </c>
      <c r="I41" s="29">
        <f t="shared" si="13"/>
        <v>467865.19</v>
      </c>
      <c r="J41" s="29">
        <f t="shared" si="12"/>
        <v>5761108.57</v>
      </c>
      <c r="L41" s="43"/>
      <c r="M41" s="43"/>
    </row>
    <row r="42" spans="1:10" ht="15.75">
      <c r="A42" s="17" t="s">
        <v>72</v>
      </c>
      <c r="B42" s="30">
        <f>ROUND(+B7*B35,2)</f>
        <v>705713.05</v>
      </c>
      <c r="C42" s="30">
        <f aca="true" t="shared" si="14" ref="C42:I42">ROUND(+C7*C35,2)</f>
        <v>522325.32</v>
      </c>
      <c r="D42" s="30">
        <f t="shared" si="14"/>
        <v>822693.54</v>
      </c>
      <c r="E42" s="30">
        <f t="shared" si="14"/>
        <v>1018370.89</v>
      </c>
      <c r="F42" s="30">
        <f t="shared" si="14"/>
        <v>617180.21</v>
      </c>
      <c r="G42" s="30">
        <f t="shared" si="14"/>
        <v>1033384.12</v>
      </c>
      <c r="H42" s="30">
        <f t="shared" si="14"/>
        <v>573576.25</v>
      </c>
      <c r="I42" s="30">
        <f t="shared" si="14"/>
        <v>467865.19</v>
      </c>
      <c r="J42" s="30">
        <f>SUM(B42:I42)</f>
        <v>5761108.57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-102299.6</v>
      </c>
      <c r="C45" s="31">
        <f t="shared" si="16"/>
        <v>-97068</v>
      </c>
      <c r="D45" s="31">
        <f t="shared" si="16"/>
        <v>-115445.2</v>
      </c>
      <c r="E45" s="31">
        <f t="shared" si="16"/>
        <v>-132991.4</v>
      </c>
      <c r="F45" s="31">
        <f t="shared" si="16"/>
        <v>-108339</v>
      </c>
      <c r="G45" s="31">
        <f t="shared" si="16"/>
        <v>-134598</v>
      </c>
      <c r="H45" s="31">
        <f t="shared" si="16"/>
        <v>-59631</v>
      </c>
      <c r="I45" s="31">
        <f t="shared" si="16"/>
        <v>-70718.8</v>
      </c>
      <c r="J45" s="31">
        <f t="shared" si="16"/>
        <v>-821091</v>
      </c>
      <c r="L45" s="43"/>
    </row>
    <row r="46" spans="1:12" ht="15.75">
      <c r="A46" s="17" t="s">
        <v>42</v>
      </c>
      <c r="B46" s="32">
        <f>B47+B48</f>
        <v>-102030</v>
      </c>
      <c r="C46" s="32">
        <f aca="true" t="shared" si="17" ref="C46:I46">C47+C48</f>
        <v>-97068</v>
      </c>
      <c r="D46" s="32">
        <f t="shared" si="17"/>
        <v>-114906</v>
      </c>
      <c r="E46" s="32">
        <f t="shared" si="17"/>
        <v>-130902</v>
      </c>
      <c r="F46" s="32">
        <f t="shared" si="17"/>
        <v>-108339</v>
      </c>
      <c r="G46" s="32">
        <f t="shared" si="17"/>
        <v>-134598</v>
      </c>
      <c r="H46" s="32">
        <f t="shared" si="17"/>
        <v>-59631</v>
      </c>
      <c r="I46" s="32">
        <f t="shared" si="17"/>
        <v>-69573</v>
      </c>
      <c r="J46" s="31">
        <f t="shared" si="12"/>
        <v>-817047</v>
      </c>
      <c r="L46" s="43"/>
    </row>
    <row r="47" spans="1:12" ht="15.75">
      <c r="A47" s="13" t="s">
        <v>67</v>
      </c>
      <c r="B47" s="20">
        <f aca="true" t="shared" si="18" ref="B47:I47">ROUND(-B9*$D$3,2)</f>
        <v>-102030</v>
      </c>
      <c r="C47" s="20">
        <f t="shared" si="18"/>
        <v>-97068</v>
      </c>
      <c r="D47" s="20">
        <f t="shared" si="18"/>
        <v>-114906</v>
      </c>
      <c r="E47" s="20">
        <f t="shared" si="18"/>
        <v>-130902</v>
      </c>
      <c r="F47" s="20">
        <f t="shared" si="18"/>
        <v>-108339</v>
      </c>
      <c r="G47" s="20">
        <f t="shared" si="18"/>
        <v>-134598</v>
      </c>
      <c r="H47" s="20">
        <f t="shared" si="18"/>
        <v>-59631</v>
      </c>
      <c r="I47" s="20">
        <f t="shared" si="18"/>
        <v>-69573</v>
      </c>
      <c r="J47" s="57">
        <f t="shared" si="12"/>
        <v>-817047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-269.6</v>
      </c>
      <c r="C49" s="32">
        <f t="shared" si="20"/>
        <v>0</v>
      </c>
      <c r="D49" s="32">
        <f t="shared" si="20"/>
        <v>-539.2</v>
      </c>
      <c r="E49" s="32">
        <f t="shared" si="20"/>
        <v>-2089.4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-1145.8</v>
      </c>
      <c r="J49" s="32">
        <f t="shared" si="20"/>
        <v>-4044</v>
      </c>
      <c r="L49" s="50"/>
    </row>
    <row r="50" spans="1:12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  <c r="L50" s="67"/>
    </row>
    <row r="51" spans="1:12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  <c r="L51" s="67"/>
    </row>
    <row r="52" spans="1:12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  <c r="L52" s="67"/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-269.6</v>
      </c>
      <c r="C54" s="27">
        <v>0</v>
      </c>
      <c r="D54" s="27">
        <v>-539.2</v>
      </c>
      <c r="E54" s="27">
        <v>-2089.4</v>
      </c>
      <c r="F54" s="27">
        <v>0</v>
      </c>
      <c r="G54" s="27">
        <v>0</v>
      </c>
      <c r="H54" s="27">
        <v>0</v>
      </c>
      <c r="I54" s="27">
        <v>-1145.8</v>
      </c>
      <c r="J54" s="27">
        <f t="shared" si="12"/>
        <v>-4044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603413.4500000001</v>
      </c>
      <c r="C57" s="35">
        <f t="shared" si="21"/>
        <v>425257.32</v>
      </c>
      <c r="D57" s="35">
        <f t="shared" si="21"/>
        <v>707248.3400000001</v>
      </c>
      <c r="E57" s="35">
        <f t="shared" si="21"/>
        <v>885379.49</v>
      </c>
      <c r="F57" s="35">
        <f t="shared" si="21"/>
        <v>508841.20999999996</v>
      </c>
      <c r="G57" s="35">
        <f t="shared" si="21"/>
        <v>898786.12</v>
      </c>
      <c r="H57" s="35">
        <f t="shared" si="21"/>
        <v>513945.25</v>
      </c>
      <c r="I57" s="35">
        <f t="shared" si="21"/>
        <v>397146.39</v>
      </c>
      <c r="J57" s="35">
        <f>SUM(B57:I57)</f>
        <v>4940017.569999999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4940017.579999999</v>
      </c>
      <c r="L60" s="43"/>
    </row>
    <row r="61" spans="1:10" ht="17.25" customHeight="1">
      <c r="A61" s="17" t="s">
        <v>46</v>
      </c>
      <c r="B61" s="45">
        <v>114848.54</v>
      </c>
      <c r="C61" s="45">
        <v>111396.73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226245.27</v>
      </c>
    </row>
    <row r="62" spans="1:10" ht="17.25" customHeight="1">
      <c r="A62" s="17" t="s">
        <v>52</v>
      </c>
      <c r="B62" s="45">
        <v>488564.91</v>
      </c>
      <c r="C62" s="45">
        <v>313860.59</v>
      </c>
      <c r="D62" s="44">
        <v>0</v>
      </c>
      <c r="E62" s="45">
        <v>388311.23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1190736.73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275312.63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275312.63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273957.46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273957.46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108165.63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108165.63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49812.63</v>
      </c>
      <c r="E66" s="44">
        <v>0</v>
      </c>
      <c r="F66" s="45">
        <v>92399</v>
      </c>
      <c r="G66" s="44">
        <v>0</v>
      </c>
      <c r="H66" s="44">
        <v>0</v>
      </c>
      <c r="I66" s="44">
        <v>0</v>
      </c>
      <c r="J66" s="35">
        <f t="shared" si="22"/>
        <v>142211.63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302320.6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302320.6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169662.84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169662.84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25084.83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25084.83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416442.21</v>
      </c>
      <c r="G70" s="44">
        <v>0</v>
      </c>
      <c r="H70" s="44">
        <v>0</v>
      </c>
      <c r="I70" s="44">
        <v>0</v>
      </c>
      <c r="J70" s="35">
        <f t="shared" si="22"/>
        <v>416442.21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512218.05</v>
      </c>
      <c r="H71" s="45">
        <v>513945.24</v>
      </c>
      <c r="I71" s="44">
        <v>0</v>
      </c>
      <c r="J71" s="32">
        <f t="shared" si="22"/>
        <v>1026163.29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386568.07</v>
      </c>
      <c r="H72" s="44">
        <v>0</v>
      </c>
      <c r="I72" s="44">
        <v>0</v>
      </c>
      <c r="J72" s="35">
        <f t="shared" si="22"/>
        <v>386568.07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143070.62</v>
      </c>
      <c r="J73" s="32">
        <f t="shared" si="22"/>
        <v>143070.62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254075.77</v>
      </c>
      <c r="J74" s="35">
        <f t="shared" si="22"/>
        <v>254075.77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1.5898116820193104</v>
      </c>
      <c r="C79" s="55">
        <v>1.5496044114909044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1.4749978245668558</v>
      </c>
      <c r="C80" s="55">
        <v>1.4335720765654703</v>
      </c>
      <c r="D80" s="55"/>
      <c r="E80" s="55">
        <v>1.5252045777622119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1.4066918643648945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1.4808994622322278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1.789084250659328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1.6698085015714057</v>
      </c>
      <c r="E84" s="55">
        <v>0</v>
      </c>
      <c r="F84" s="55">
        <v>1.4939115712704305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1.4711277589081189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1.4687266631808815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1.4557165565545676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1.4407376153733669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1.4670042541406714</v>
      </c>
      <c r="H89" s="55">
        <v>1.6459656674529521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1.6051473817170816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1.8434175783543947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1.9093656685374922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2014-07-07T19:58:48Z</dcterms:modified>
  <cp:category/>
  <cp:version/>
  <cp:contentType/>
  <cp:contentStatus/>
</cp:coreProperties>
</file>