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<sst xmlns="http://schemas.openxmlformats.org/spreadsheetml/2006/main" count="98" uniqueCount="98">
  <si>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</si>
  <si>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</si>
  <si>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</si>
  <si>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</si>
  <si>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</si>
  <si>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</si>
  <si>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</si>
  <si>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</si>
  <si>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</si>
  <si>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</si>
  <si>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</si>
  <si>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</si>
  <si>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</si>
  <si>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</si>
  <si>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</si>
  <si>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</si>
  <si>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</si>
  <si>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</si>
  <si>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</si>
  <si>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</si>
  <si>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</si>
  <si>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</si>
  <si>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</si>
  <si>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</si>
  <si>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</si>
  <si>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</si>
  <si>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</si>
  <si>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</si>
  <si>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</si>
  <si>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</si>
  <si>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</si>
  <si>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</si>
  <si>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</si>
  <si>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</si>
  <si>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</si>
  <si>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</si>
  <si>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</si>
  <si>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</si>
  <si>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</si>
  <si>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</si>
  <si>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</si>
  <si>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</si>
  <si>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</si>
  <si>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</si>
  <si>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</si>
  <si>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</si>
  <si>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</si>
  <si>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</si>
  <si>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</si>
  <si>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</si>
  <si>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</si>
  <si>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</si>
  <si>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</si>
  <si>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</si>
  <si>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</si>
  <si>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</si>
  <si>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</si>
  <si>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</si>
  <si>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</si>
  <si>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</si>
  <si>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</si>
  <si>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</si>
  <si>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</si>
  <si>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</si>
  <si>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</si>
  <si>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</si>
  <si>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</si>
  <si>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</si>
  <si>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</si>
  <si>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</si>
  <si>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</si>
  <si>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</si>
  <si>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</si>
  <si>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</si>
  <si>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</si>
  <si>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</si>
  <si>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</si>
  <si>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</si>
  <si>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</si>
  <si>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</si>
  <si>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</si>
  <si>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</si>
  <si>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</si>
  <si>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</si>
  <si>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</si>
  <si>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</si>
  <si>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</si>
  <si>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</si>
  <si>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</si>
  <si>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</si>
  <si>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</si>
  <si>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</si>
  <si>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</si>
  <si>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</si>
  <si>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</si>
  <si>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</si>
  <si>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</si>
  <si>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27/06/14 - VENCIMENTO 04/07/14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</si>
</sst>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488606</v>
      </c>
      <c r="C7" s="10">
        <f aca="true" t="shared" si="0" ref="C7:I7">C8+C20+C24</f>
        <v>375499</v>
      </c>
      <c r="D7" s="10">
        <f t="shared" si="0"/>
        <v>564692</v>
      </c>
      <c r="E7" s="10">
        <f t="shared" si="0"/>
        <v>712246</v>
      </c>
      <c r="F7" s="10">
        <f t="shared" si="0"/>
        <v>437710</v>
      </c>
      <c r="G7" s="10">
        <f t="shared" si="0"/>
        <v>705321</v>
      </c>
      <c r="H7" s="10">
        <f t="shared" si="0"/>
        <v>364643</v>
      </c>
      <c r="I7" s="10">
        <f t="shared" si="0"/>
        <v>254766</v>
      </c>
      <c r="J7" s="10">
        <f>+J8+J20+J24</f>
        <v>3903483</v>
      </c>
      <c r="L7" s="42"/>
    </row>
    <row r="8" spans="1:10" ht="15.75">
      <c r="A8" s="11" t="s">
        <v>96</v>
      </c>
      <c r="B8" s="12">
        <f>+B9+B12+B16</f>
        <v>272214</v>
      </c>
      <c r="C8" s="12">
        <f aca="true" t="shared" si="1" ref="C8:I8">+C9+C12+C16</f>
        <v>219285</v>
      </c>
      <c r="D8" s="12">
        <f t="shared" si="1"/>
        <v>355207</v>
      </c>
      <c r="E8" s="12">
        <f t="shared" si="1"/>
        <v>414337</v>
      </c>
      <c r="F8" s="12">
        <f t="shared" si="1"/>
        <v>249158</v>
      </c>
      <c r="G8" s="12">
        <f t="shared" si="1"/>
        <v>407782</v>
      </c>
      <c r="H8" s="12">
        <f t="shared" si="1"/>
        <v>193581</v>
      </c>
      <c r="I8" s="12">
        <f t="shared" si="1"/>
        <v>154937</v>
      </c>
      <c r="J8" s="12">
        <f>SUM(B8:I8)</f>
        <v>2266501</v>
      </c>
    </row>
    <row r="9" spans="1:10" ht="15.75">
      <c r="A9" s="13" t="s">
        <v>22</v>
      </c>
      <c r="B9" s="14">
        <v>33650</v>
      </c>
      <c r="C9" s="14">
        <v>32288</v>
      </c>
      <c r="D9" s="14">
        <v>36878</v>
      </c>
      <c r="E9" s="14">
        <v>42534</v>
      </c>
      <c r="F9" s="14">
        <v>35631</v>
      </c>
      <c r="G9" s="14">
        <v>43033</v>
      </c>
      <c r="H9" s="14">
        <v>18578</v>
      </c>
      <c r="I9" s="14">
        <v>23160</v>
      </c>
      <c r="J9" s="12">
        <f aca="true" t="shared" si="2" ref="J9:J19">SUM(B9:I9)</f>
        <v>265752</v>
      </c>
    </row>
    <row r="10" spans="1:10" ht="15.75">
      <c r="A10" s="15" t="s">
        <v>23</v>
      </c>
      <c r="B10" s="14">
        <f>+B9-B11</f>
        <v>33650</v>
      </c>
      <c r="C10" s="14">
        <f aca="true" t="shared" si="3" ref="C10:I10">+C9-C11</f>
        <v>32288</v>
      </c>
      <c r="D10" s="14">
        <f t="shared" si="3"/>
        <v>36878</v>
      </c>
      <c r="E10" s="14">
        <f t="shared" si="3"/>
        <v>42534</v>
      </c>
      <c r="F10" s="14">
        <f t="shared" si="3"/>
        <v>35631</v>
      </c>
      <c r="G10" s="14">
        <f t="shared" si="3"/>
        <v>43033</v>
      </c>
      <c r="H10" s="14">
        <f t="shared" si="3"/>
        <v>18578</v>
      </c>
      <c r="I10" s="14">
        <f t="shared" si="3"/>
        <v>23160</v>
      </c>
      <c r="J10" s="12">
        <f t="shared" si="2"/>
        <v>265752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232664</v>
      </c>
      <c r="C12" s="14">
        <f aca="true" t="shared" si="4" ref="C12:I12">C13+C14+C15</f>
        <v>182179</v>
      </c>
      <c r="D12" s="14">
        <f t="shared" si="4"/>
        <v>312065</v>
      </c>
      <c r="E12" s="14">
        <f t="shared" si="4"/>
        <v>363055</v>
      </c>
      <c r="F12" s="14">
        <f t="shared" si="4"/>
        <v>208290</v>
      </c>
      <c r="G12" s="14">
        <f t="shared" si="4"/>
        <v>357217</v>
      </c>
      <c r="H12" s="14">
        <f t="shared" si="4"/>
        <v>171058</v>
      </c>
      <c r="I12" s="14">
        <f t="shared" si="4"/>
        <v>129425</v>
      </c>
      <c r="J12" s="12">
        <f t="shared" si="2"/>
        <v>1955953</v>
      </c>
    </row>
    <row r="13" spans="1:10" ht="15.75">
      <c r="A13" s="15" t="s">
        <v>25</v>
      </c>
      <c r="B13" s="14">
        <v>110931</v>
      </c>
      <c r="C13" s="14">
        <v>88591</v>
      </c>
      <c r="D13" s="14">
        <v>149072</v>
      </c>
      <c r="E13" s="14">
        <v>175829</v>
      </c>
      <c r="F13" s="14">
        <v>105344</v>
      </c>
      <c r="G13" s="14">
        <v>176144</v>
      </c>
      <c r="H13" s="14">
        <v>83888</v>
      </c>
      <c r="I13" s="14">
        <v>63042</v>
      </c>
      <c r="J13" s="12">
        <f t="shared" si="2"/>
        <v>952841</v>
      </c>
    </row>
    <row r="14" spans="1:10" ht="15.75">
      <c r="A14" s="15" t="s">
        <v>26</v>
      </c>
      <c r="B14" s="14">
        <v>101834</v>
      </c>
      <c r="C14" s="14">
        <v>76405</v>
      </c>
      <c r="D14" s="14">
        <v>137334</v>
      </c>
      <c r="E14" s="14">
        <v>155111</v>
      </c>
      <c r="F14" s="14">
        <v>85482</v>
      </c>
      <c r="G14" s="14">
        <v>153344</v>
      </c>
      <c r="H14" s="14">
        <v>73952</v>
      </c>
      <c r="I14" s="14">
        <v>57711</v>
      </c>
      <c r="J14" s="12">
        <f t="shared" si="2"/>
        <v>841173</v>
      </c>
    </row>
    <row r="15" spans="1:10" ht="15.75">
      <c r="A15" s="15" t="s">
        <v>27</v>
      </c>
      <c r="B15" s="14">
        <v>19899</v>
      </c>
      <c r="C15" s="14">
        <v>17183</v>
      </c>
      <c r="D15" s="14">
        <v>25659</v>
      </c>
      <c r="E15" s="14">
        <v>32115</v>
      </c>
      <c r="F15" s="14">
        <v>17464</v>
      </c>
      <c r="G15" s="14">
        <v>27729</v>
      </c>
      <c r="H15" s="14">
        <v>13218</v>
      </c>
      <c r="I15" s="14">
        <v>8672</v>
      </c>
      <c r="J15" s="12">
        <f t="shared" si="2"/>
        <v>161939</v>
      </c>
    </row>
    <row r="16" spans="1:10" ht="15.75">
      <c r="A16" s="16" t="s">
        <v>95</v>
      </c>
      <c r="B16" s="14">
        <f>B17+B18+B19</f>
        <v>5900</v>
      </c>
      <c r="C16" s="14">
        <f aca="true" t="shared" si="5" ref="C16:I16">C17+C18+C19</f>
        <v>4818</v>
      </c>
      <c r="D16" s="14">
        <f t="shared" si="5"/>
        <v>6264</v>
      </c>
      <c r="E16" s="14">
        <f t="shared" si="5"/>
        <v>8748</v>
      </c>
      <c r="F16" s="14">
        <f t="shared" si="5"/>
        <v>5237</v>
      </c>
      <c r="G16" s="14">
        <f t="shared" si="5"/>
        <v>7532</v>
      </c>
      <c r="H16" s="14">
        <f t="shared" si="5"/>
        <v>3945</v>
      </c>
      <c r="I16" s="14">
        <f t="shared" si="5"/>
        <v>2352</v>
      </c>
      <c r="J16" s="12">
        <f t="shared" si="2"/>
        <v>44796</v>
      </c>
    </row>
    <row r="17" spans="1:10" ht="15.75">
      <c r="A17" s="15" t="s">
        <v>92</v>
      </c>
      <c r="B17" s="14">
        <v>2364</v>
      </c>
      <c r="C17" s="14">
        <v>2015</v>
      </c>
      <c r="D17" s="14">
        <v>2513</v>
      </c>
      <c r="E17" s="14">
        <v>3704</v>
      </c>
      <c r="F17" s="14">
        <v>2331</v>
      </c>
      <c r="G17" s="14">
        <v>3352</v>
      </c>
      <c r="H17" s="14">
        <v>1811</v>
      </c>
      <c r="I17" s="14">
        <v>1126</v>
      </c>
      <c r="J17" s="12">
        <f t="shared" si="2"/>
        <v>19216</v>
      </c>
    </row>
    <row r="18" spans="1:10" ht="15.75">
      <c r="A18" s="15" t="s">
        <v>93</v>
      </c>
      <c r="B18" s="14">
        <v>158</v>
      </c>
      <c r="C18" s="14">
        <v>154</v>
      </c>
      <c r="D18" s="14">
        <v>203</v>
      </c>
      <c r="E18" s="14">
        <v>283</v>
      </c>
      <c r="F18" s="14">
        <v>213</v>
      </c>
      <c r="G18" s="14">
        <v>271</v>
      </c>
      <c r="H18" s="14">
        <v>138</v>
      </c>
      <c r="I18" s="14">
        <v>85</v>
      </c>
      <c r="J18" s="12">
        <f t="shared" si="2"/>
        <v>1505</v>
      </c>
    </row>
    <row r="19" spans="1:10" ht="15.75">
      <c r="A19" s="15" t="s">
        <v>94</v>
      </c>
      <c r="B19" s="14">
        <v>3378</v>
      </c>
      <c r="C19" s="14">
        <v>2649</v>
      </c>
      <c r="D19" s="14">
        <v>3548</v>
      </c>
      <c r="E19" s="14">
        <v>4761</v>
      </c>
      <c r="F19" s="14">
        <v>2693</v>
      </c>
      <c r="G19" s="14">
        <v>3909</v>
      </c>
      <c r="H19" s="14">
        <v>1996</v>
      </c>
      <c r="I19" s="14">
        <v>1141</v>
      </c>
      <c r="J19" s="12">
        <f t="shared" si="2"/>
        <v>24075</v>
      </c>
    </row>
    <row r="20" spans="1:10" ht="15.75">
      <c r="A20" s="17" t="s">
        <v>28</v>
      </c>
      <c r="B20" s="18">
        <f>B21+B22+B23</f>
        <v>158376</v>
      </c>
      <c r="C20" s="18">
        <f aca="true" t="shared" si="6" ref="C20:I20">C21+C22+C23</f>
        <v>105915</v>
      </c>
      <c r="D20" s="18">
        <f t="shared" si="6"/>
        <v>133332</v>
      </c>
      <c r="E20" s="18">
        <f t="shared" si="6"/>
        <v>193998</v>
      </c>
      <c r="F20" s="18">
        <f t="shared" si="6"/>
        <v>130394</v>
      </c>
      <c r="G20" s="18">
        <f t="shared" si="6"/>
        <v>218681</v>
      </c>
      <c r="H20" s="18">
        <f t="shared" si="6"/>
        <v>135695</v>
      </c>
      <c r="I20" s="18">
        <f t="shared" si="6"/>
        <v>82089</v>
      </c>
      <c r="J20" s="12">
        <f aca="true" t="shared" si="7" ref="J20:J26">SUM(B20:I20)</f>
        <v>1158480</v>
      </c>
    </row>
    <row r="21" spans="1:10" ht="18.75" customHeight="1">
      <c r="A21" s="13" t="s">
        <v>29</v>
      </c>
      <c r="B21" s="14">
        <v>84401</v>
      </c>
      <c r="C21" s="14">
        <v>60156</v>
      </c>
      <c r="D21" s="14">
        <v>77231</v>
      </c>
      <c r="E21" s="14">
        <v>111619</v>
      </c>
      <c r="F21" s="14">
        <v>76164</v>
      </c>
      <c r="G21" s="14">
        <v>124368</v>
      </c>
      <c r="H21" s="14">
        <v>74223</v>
      </c>
      <c r="I21" s="14">
        <v>44904</v>
      </c>
      <c r="J21" s="12">
        <f t="shared" si="7"/>
        <v>653066</v>
      </c>
    </row>
    <row r="22" spans="1:10" ht="18.75" customHeight="1">
      <c r="A22" s="13" t="s">
        <v>30</v>
      </c>
      <c r="B22" s="14">
        <v>61333</v>
      </c>
      <c r="C22" s="14">
        <v>36590</v>
      </c>
      <c r="D22" s="14">
        <v>45629</v>
      </c>
      <c r="E22" s="14">
        <v>65960</v>
      </c>
      <c r="F22" s="14">
        <v>44621</v>
      </c>
      <c r="G22" s="14">
        <v>78700</v>
      </c>
      <c r="H22" s="14">
        <v>52130</v>
      </c>
      <c r="I22" s="14">
        <v>32004</v>
      </c>
      <c r="J22" s="12">
        <f t="shared" si="7"/>
        <v>416967</v>
      </c>
    </row>
    <row r="23" spans="1:10" ht="18.75" customHeight="1">
      <c r="A23" s="13" t="s">
        <v>31</v>
      </c>
      <c r="B23" s="14">
        <v>12642</v>
      </c>
      <c r="C23" s="14">
        <v>9169</v>
      </c>
      <c r="D23" s="14">
        <v>10472</v>
      </c>
      <c r="E23" s="14">
        <v>16419</v>
      </c>
      <c r="F23" s="14">
        <v>9609</v>
      </c>
      <c r="G23" s="14">
        <v>15613</v>
      </c>
      <c r="H23" s="14">
        <v>9342</v>
      </c>
      <c r="I23" s="14">
        <v>5181</v>
      </c>
      <c r="J23" s="12">
        <f t="shared" si="7"/>
        <v>88447</v>
      </c>
    </row>
    <row r="24" spans="1:10" ht="18.75" customHeight="1">
      <c r="A24" s="17" t="s">
        <v>32</v>
      </c>
      <c r="B24" s="14">
        <f>B25+B26</f>
        <v>58016</v>
      </c>
      <c r="C24" s="14">
        <f aca="true" t="shared" si="8" ref="C24:I24">C25+C26</f>
        <v>50299</v>
      </c>
      <c r="D24" s="14">
        <f t="shared" si="8"/>
        <v>76153</v>
      </c>
      <c r="E24" s="14">
        <f t="shared" si="8"/>
        <v>103911</v>
      </c>
      <c r="F24" s="14">
        <f t="shared" si="8"/>
        <v>58158</v>
      </c>
      <c r="G24" s="14">
        <f t="shared" si="8"/>
        <v>78858</v>
      </c>
      <c r="H24" s="14">
        <f t="shared" si="8"/>
        <v>35367</v>
      </c>
      <c r="I24" s="14">
        <f t="shared" si="8"/>
        <v>17740</v>
      </c>
      <c r="J24" s="12">
        <f t="shared" si="7"/>
        <v>478502</v>
      </c>
    </row>
    <row r="25" spans="1:10" ht="18.75" customHeight="1">
      <c r="A25" s="13" t="s">
        <v>33</v>
      </c>
      <c r="B25" s="14">
        <v>37130</v>
      </c>
      <c r="C25" s="14">
        <v>32191</v>
      </c>
      <c r="D25" s="14">
        <v>48738</v>
      </c>
      <c r="E25" s="14">
        <v>66503</v>
      </c>
      <c r="F25" s="14">
        <v>37221</v>
      </c>
      <c r="G25" s="14">
        <v>50469</v>
      </c>
      <c r="H25" s="14">
        <v>22635</v>
      </c>
      <c r="I25" s="14">
        <v>11354</v>
      </c>
      <c r="J25" s="12">
        <f t="shared" si="7"/>
        <v>306241</v>
      </c>
    </row>
    <row r="26" spans="1:10" ht="18.75" customHeight="1">
      <c r="A26" s="13" t="s">
        <v>34</v>
      </c>
      <c r="B26" s="14">
        <v>20886</v>
      </c>
      <c r="C26" s="14">
        <v>18108</v>
      </c>
      <c r="D26" s="14">
        <v>27415</v>
      </c>
      <c r="E26" s="14">
        <v>37408</v>
      </c>
      <c r="F26" s="14">
        <v>20937</v>
      </c>
      <c r="G26" s="14">
        <v>28389</v>
      </c>
      <c r="H26" s="14">
        <v>12732</v>
      </c>
      <c r="I26" s="14">
        <v>6386</v>
      </c>
      <c r="J26" s="12">
        <f t="shared" si="7"/>
        <v>172261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0.9563585563828525</v>
      </c>
      <c r="C32" s="23">
        <f aca="true" t="shared" si="9" ref="C32:I32">(((+C$8+C$20)*C$29)+(C$24*C$30))/C$7</f>
        <v>0.9517966423346</v>
      </c>
      <c r="D32" s="23">
        <f t="shared" si="9"/>
        <v>0.9675937220644173</v>
      </c>
      <c r="E32" s="23">
        <f t="shared" si="9"/>
        <v>0.9624643920780179</v>
      </c>
      <c r="F32" s="23">
        <f t="shared" si="9"/>
        <v>0.9608834269265039</v>
      </c>
      <c r="G32" s="23">
        <f t="shared" si="9"/>
        <v>0.9637977312457732</v>
      </c>
      <c r="H32" s="23">
        <f t="shared" si="9"/>
        <v>0.9066856895648622</v>
      </c>
      <c r="I32" s="23">
        <f t="shared" si="9"/>
        <v>0.9817924518970349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1.4961273256053345</v>
      </c>
      <c r="C35" s="26">
        <f aca="true" t="shared" si="10" ref="C35:I35">C32*C34</f>
        <v>1.4640535952390819</v>
      </c>
      <c r="D35" s="26">
        <f t="shared" si="10"/>
        <v>1.5036406440881045</v>
      </c>
      <c r="E35" s="26">
        <f t="shared" si="10"/>
        <v>1.4948996937755774</v>
      </c>
      <c r="F35" s="26">
        <f t="shared" si="10"/>
        <v>1.4524713881421032</v>
      </c>
      <c r="G35" s="26">
        <f t="shared" si="10"/>
        <v>1.527041125385803</v>
      </c>
      <c r="H35" s="26">
        <f t="shared" si="10"/>
        <v>1.646178537973964</v>
      </c>
      <c r="I35" s="26">
        <f t="shared" si="10"/>
        <v>1.8855324038682557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731016.79</v>
      </c>
      <c r="C41" s="29">
        <f aca="true" t="shared" si="13" ref="C41:I41">+C42+C43</f>
        <v>549750.66</v>
      </c>
      <c r="D41" s="29">
        <f t="shared" si="13"/>
        <v>849093.84</v>
      </c>
      <c r="E41" s="29">
        <f t="shared" si="13"/>
        <v>1064736.33</v>
      </c>
      <c r="F41" s="29">
        <f t="shared" si="13"/>
        <v>635761.25</v>
      </c>
      <c r="G41" s="29">
        <f t="shared" si="13"/>
        <v>1077054.17</v>
      </c>
      <c r="H41" s="29">
        <f t="shared" si="13"/>
        <v>600267.48</v>
      </c>
      <c r="I41" s="29">
        <f t="shared" si="13"/>
        <v>480369.55</v>
      </c>
      <c r="J41" s="29">
        <f t="shared" si="12"/>
        <v>5988050.069999999</v>
      </c>
      <c r="L41" s="43"/>
      <c r="M41" s="43"/>
    </row>
    <row r="42" spans="1:10" ht="15.75">
      <c r="A42" s="17" t="s">
        <v>72</v>
      </c>
      <c r="B42" s="30">
        <f>ROUND(+B7*B35,2)</f>
        <v>731016.79</v>
      </c>
      <c r="C42" s="30">
        <f aca="true" t="shared" si="14" ref="C42:I42">ROUND(+C7*C35,2)</f>
        <v>549750.66</v>
      </c>
      <c r="D42" s="30">
        <f t="shared" si="14"/>
        <v>849093.84</v>
      </c>
      <c r="E42" s="30">
        <f t="shared" si="14"/>
        <v>1064736.33</v>
      </c>
      <c r="F42" s="30">
        <f t="shared" si="14"/>
        <v>635761.25</v>
      </c>
      <c r="G42" s="30">
        <f t="shared" si="14"/>
        <v>1077054.17</v>
      </c>
      <c r="H42" s="30">
        <f t="shared" si="14"/>
        <v>600267.48</v>
      </c>
      <c r="I42" s="30">
        <f t="shared" si="14"/>
        <v>480369.55</v>
      </c>
      <c r="J42" s="30">
        <f>SUM(B42:I42)</f>
        <v>5988050.069999999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-123570</v>
      </c>
      <c r="C45" s="31">
        <f t="shared" si="16"/>
        <v>-101364</v>
      </c>
      <c r="D45" s="31">
        <f t="shared" si="16"/>
        <v>-145674</v>
      </c>
      <c r="E45" s="31">
        <f t="shared" si="16"/>
        <v>-167458.6</v>
      </c>
      <c r="F45" s="31">
        <f t="shared" si="16"/>
        <v>-120166.01</v>
      </c>
      <c r="G45" s="31">
        <f t="shared" si="16"/>
        <v>-169430.86</v>
      </c>
      <c r="H45" s="31">
        <f t="shared" si="16"/>
        <v>-109536</v>
      </c>
      <c r="I45" s="31">
        <f t="shared" si="16"/>
        <v>-91594.72</v>
      </c>
      <c r="J45" s="31">
        <f t="shared" si="16"/>
        <v>-1028794.19</v>
      </c>
      <c r="L45" s="43"/>
    </row>
    <row r="46" spans="1:12" ht="15.75">
      <c r="A46" s="17" t="s">
        <v>42</v>
      </c>
      <c r="B46" s="32">
        <f>B47+B48</f>
        <v>-100950</v>
      </c>
      <c r="C46" s="32">
        <f aca="true" t="shared" si="17" ref="C46:I46">C47+C48</f>
        <v>-96864</v>
      </c>
      <c r="D46" s="32">
        <f t="shared" si="17"/>
        <v>-110634</v>
      </c>
      <c r="E46" s="32">
        <f t="shared" si="17"/>
        <v>-127602</v>
      </c>
      <c r="F46" s="32">
        <f t="shared" si="17"/>
        <v>-106893</v>
      </c>
      <c r="G46" s="32">
        <f t="shared" si="17"/>
        <v>-129099</v>
      </c>
      <c r="H46" s="32">
        <f t="shared" si="17"/>
        <v>-55734</v>
      </c>
      <c r="I46" s="32">
        <f t="shared" si="17"/>
        <v>-69480</v>
      </c>
      <c r="J46" s="31">
        <f t="shared" si="12"/>
        <v>-797256</v>
      </c>
      <c r="L46" s="43"/>
    </row>
    <row r="47" spans="1:12" ht="15.75">
      <c r="A47" s="13" t="s">
        <v>67</v>
      </c>
      <c r="B47" s="20">
        <f aca="true" t="shared" si="18" ref="B47:I47">ROUND(-B9*$D$3,2)</f>
        <v>-100950</v>
      </c>
      <c r="C47" s="20">
        <f t="shared" si="18"/>
        <v>-96864</v>
      </c>
      <c r="D47" s="20">
        <f t="shared" si="18"/>
        <v>-110634</v>
      </c>
      <c r="E47" s="20">
        <f t="shared" si="18"/>
        <v>-127602</v>
      </c>
      <c r="F47" s="20">
        <f t="shared" si="18"/>
        <v>-106893</v>
      </c>
      <c r="G47" s="20">
        <f t="shared" si="18"/>
        <v>-129099</v>
      </c>
      <c r="H47" s="20">
        <f t="shared" si="18"/>
        <v>-55734</v>
      </c>
      <c r="I47" s="20">
        <f t="shared" si="18"/>
        <v>-69480</v>
      </c>
      <c r="J47" s="57">
        <f t="shared" si="12"/>
        <v>-797256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-22620</v>
      </c>
      <c r="C49" s="32">
        <f t="shared" si="20"/>
        <v>-4500</v>
      </c>
      <c r="D49" s="32">
        <f t="shared" si="20"/>
        <v>-35040</v>
      </c>
      <c r="E49" s="32">
        <f t="shared" si="20"/>
        <v>-39856.6</v>
      </c>
      <c r="F49" s="32">
        <f t="shared" si="20"/>
        <v>-13273.01</v>
      </c>
      <c r="G49" s="32">
        <f t="shared" si="20"/>
        <v>-40331.86</v>
      </c>
      <c r="H49" s="32">
        <f t="shared" si="20"/>
        <v>-53802</v>
      </c>
      <c r="I49" s="32">
        <f t="shared" si="20"/>
        <v>-22114.72</v>
      </c>
      <c r="J49" s="32">
        <f t="shared" si="20"/>
        <v>-231538.19</v>
      </c>
      <c r="L49" s="50"/>
    </row>
    <row r="50" spans="1:10" ht="15.75">
      <c r="A50" s="13" t="s">
        <v>60</v>
      </c>
      <c r="B50" s="27">
        <v>-22620</v>
      </c>
      <c r="C50" s="27">
        <v>-4500</v>
      </c>
      <c r="D50" s="27">
        <v>-35040</v>
      </c>
      <c r="E50" s="27">
        <v>-39856.6</v>
      </c>
      <c r="F50" s="27">
        <v>-13273.01</v>
      </c>
      <c r="G50" s="27">
        <v>-40331.86</v>
      </c>
      <c r="H50" s="27">
        <v>-53802</v>
      </c>
      <c r="I50" s="27">
        <v>-22114.72</v>
      </c>
      <c r="J50" s="27">
        <f t="shared" si="12"/>
        <v>-231538.19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607446.79</v>
      </c>
      <c r="C57" s="35">
        <f t="shared" si="21"/>
        <v>448386.66000000003</v>
      </c>
      <c r="D57" s="35">
        <f t="shared" si="21"/>
        <v>703419.84</v>
      </c>
      <c r="E57" s="35">
        <f t="shared" si="21"/>
        <v>897277.7300000001</v>
      </c>
      <c r="F57" s="35">
        <f t="shared" si="21"/>
        <v>515595.24</v>
      </c>
      <c r="G57" s="35">
        <f t="shared" si="21"/>
        <v>907623.3099999999</v>
      </c>
      <c r="H57" s="35">
        <f t="shared" si="21"/>
        <v>490731.48</v>
      </c>
      <c r="I57" s="35">
        <f t="shared" si="21"/>
        <v>388774.82999999996</v>
      </c>
      <c r="J57" s="35">
        <f>SUM(B57:I57)</f>
        <v>4959255.88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4959255.9</v>
      </c>
      <c r="L60" s="43"/>
    </row>
    <row r="61" spans="1:10" ht="17.25" customHeight="1">
      <c r="A61" s="17" t="s">
        <v>46</v>
      </c>
      <c r="B61" s="45">
        <v>103268.49</v>
      </c>
      <c r="C61" s="45">
        <v>97484.5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200752.99</v>
      </c>
    </row>
    <row r="62" spans="1:10" ht="17.25" customHeight="1">
      <c r="A62" s="17" t="s">
        <v>52</v>
      </c>
      <c r="B62" s="45">
        <v>299475.28</v>
      </c>
      <c r="C62" s="45">
        <v>240012.48</v>
      </c>
      <c r="D62" s="44">
        <v>0</v>
      </c>
      <c r="E62" s="45">
        <v>154152.78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693640.54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127137.14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127137.14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197790.59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197790.59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32169.61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32169.61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41633.11</v>
      </c>
      <c r="E66" s="44">
        <v>0</v>
      </c>
      <c r="F66" s="45">
        <v>71802.86</v>
      </c>
      <c r="G66" s="44">
        <v>0</v>
      </c>
      <c r="H66" s="44">
        <v>0</v>
      </c>
      <c r="I66" s="44">
        <v>0</v>
      </c>
      <c r="J66" s="35">
        <f t="shared" si="22"/>
        <v>113435.97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162473.53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162473.53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111933.01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111933.01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15474.24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15474.24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287423</v>
      </c>
      <c r="G70" s="44">
        <v>0</v>
      </c>
      <c r="H70" s="44">
        <v>0</v>
      </c>
      <c r="I70" s="44">
        <v>0</v>
      </c>
      <c r="J70" s="35">
        <f t="shared" si="22"/>
        <v>287423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265950.93</v>
      </c>
      <c r="H71" s="45">
        <v>243415.96</v>
      </c>
      <c r="I71" s="44">
        <v>0</v>
      </c>
      <c r="J71" s="32">
        <f t="shared" si="22"/>
        <v>509366.89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309188.58</v>
      </c>
      <c r="H72" s="44">
        <v>0</v>
      </c>
      <c r="I72" s="44">
        <v>0</v>
      </c>
      <c r="J72" s="35">
        <f t="shared" si="22"/>
        <v>309188.58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79431.84</v>
      </c>
      <c r="J73" s="32">
        <f t="shared" si="22"/>
        <v>79431.84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153274.79</v>
      </c>
      <c r="J74" s="35">
        <f t="shared" si="22"/>
        <v>153274.79</v>
      </c>
    </row>
    <row r="75" spans="1:10" ht="17.25" customHeight="1">
      <c r="A75" s="41" t="s">
        <v>65</v>
      </c>
      <c r="B75" s="39">
        <v>204703.02</v>
      </c>
      <c r="C75" s="39">
        <v>110889.68</v>
      </c>
      <c r="D75" s="39">
        <v>304689.39</v>
      </c>
      <c r="E75" s="39">
        <v>453244.18</v>
      </c>
      <c r="F75" s="39">
        <v>156369.38</v>
      </c>
      <c r="G75" s="39">
        <v>332483.81</v>
      </c>
      <c r="H75" s="39">
        <v>247315.52</v>
      </c>
      <c r="I75" s="39">
        <v>156068.2</v>
      </c>
      <c r="J75" s="39">
        <f>SUM(B75:I75)</f>
        <v>1965763.18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1.586960926193922</v>
      </c>
      <c r="C79" s="55">
        <v>1.5518226253305103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1.4752787158336564</v>
      </c>
      <c r="C80" s="55">
        <v>1.4343575221869767</v>
      </c>
      <c r="D80" s="55"/>
      <c r="E80" s="55">
        <v>1.5270224641312375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1.4077619670817332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1.4821462167782007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1.7976860299005675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1.668053029528967</v>
      </c>
      <c r="E84" s="55">
        <v>0</v>
      </c>
      <c r="F84" s="55">
        <v>1.4967958401190005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1.4726437251300282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1.470483280540282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1.4572675101082564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1.4428625596633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1.468321298399321</v>
      </c>
      <c r="H89" s="55">
        <v>1.646178536266979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1.6074802011968323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1.844002587948157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1.9102500782668588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2014-07-03T19:33:50Z</dcterms:modified>
  <cp:category/>
  <cp:version/>
  <cp:contentType/>
  <cp:contentStatus/>
</cp:coreProperties>
</file>