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<sst xmlns="http://schemas.openxmlformats.org/spreadsheetml/2006/main" count="98" uniqueCount="98">
  <si>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</si>
  <si>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</si>
  <si>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</si>
  <si>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</si>
  <si>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</si>
  <si>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</si>
  <si>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</si>
  <si>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</si>
  <si>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</si>
  <si>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</si>
  <si>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</si>
  <si>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</si>
  <si>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</si>
  <si>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</si>
  <si>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</si>
  <si>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</si>
  <si>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</si>
  <si>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</si>
  <si>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</si>
  <si>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</si>
  <si>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</si>
  <si>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</si>
  <si>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</si>
  <si>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</si>
  <si>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</si>
  <si>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</si>
  <si>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</si>
  <si>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</si>
  <si>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</si>
  <si>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</si>
  <si>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</si>
  <si>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</si>
  <si>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</si>
  <si>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</si>
  <si>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</si>
  <si>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</si>
  <si>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</si>
  <si>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</si>
  <si>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</si>
  <si>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</si>
  <si>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</si>
  <si>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</si>
  <si>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</si>
  <si>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</si>
  <si>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</si>
  <si>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</si>
  <si>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</si>
  <si>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</si>
  <si>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</si>
  <si>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</si>
  <si>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</si>
  <si>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</si>
  <si>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</si>
  <si>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</si>
  <si>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</si>
  <si>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</si>
  <si>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</si>
  <si>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</si>
  <si>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</si>
  <si>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</si>
  <si>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</si>
  <si>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</si>
  <si>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</si>
  <si>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</si>
  <si>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</si>
  <si>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</si>
  <si>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</si>
  <si>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</si>
  <si>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</si>
  <si>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</si>
  <si>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</si>
  <si>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</si>
  <si>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</si>
  <si>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</si>
  <si>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</si>
  <si>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</si>
  <si>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</si>
  <si>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</si>
  <si>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</si>
  <si>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</si>
  <si>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</si>
  <si>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</si>
  <si>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</si>
  <si>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</si>
  <si>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</si>
  <si>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</si>
  <si>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</si>
  <si>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</si>
  <si>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</si>
  <si>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</si>
  <si>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</si>
  <si>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</si>
  <si>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</si>
  <si>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</si>
  <si>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26/06/14 - VENCIMENTO 03/07/14</t>
  </si>
  <si>
    <t>7.3. Revisão de Remuneração pelo Transporte Coletivo (1)</t>
  </si>
  <si>
    <t>10. Tarifa de Remuneração Líquida Por Passageiro (2)</t>
  </si>
  <si>
    <t>Notas:  (1) Revisão de passageiros, processada pelo sistema de bilhetagem eletrônica, dia 01/06/14, todas as áreas. Total de 28.360 passageiros.
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</si>
</sst>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535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535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535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B8+B20+B24</f>
        <v>479905</v>
      </c>
      <c r="C7" s="10">
        <f aca="true" t="shared" si="0" ref="C7:I7">C8+C20+C24</f>
        <v>364959</v>
      </c>
      <c r="D7" s="10">
        <f t="shared" si="0"/>
        <v>529714</v>
      </c>
      <c r="E7" s="10">
        <f t="shared" si="0"/>
        <v>663702</v>
      </c>
      <c r="F7" s="10">
        <f t="shared" si="0"/>
        <v>433021</v>
      </c>
      <c r="G7" s="10">
        <f t="shared" si="0"/>
        <v>697825</v>
      </c>
      <c r="H7" s="10">
        <f t="shared" si="0"/>
        <v>361966</v>
      </c>
      <c r="I7" s="10">
        <f t="shared" si="0"/>
        <v>255309</v>
      </c>
      <c r="J7" s="10">
        <f>+J8+J20+J24</f>
        <v>3786401</v>
      </c>
      <c r="L7" s="42"/>
    </row>
    <row r="8" spans="1:10" ht="15.75">
      <c r="A8" s="11" t="s">
        <v>93</v>
      </c>
      <c r="B8" s="12">
        <f>+B9+B12+B16</f>
        <v>265425</v>
      </c>
      <c r="C8" s="12">
        <f aca="true" t="shared" si="1" ref="C8:I8">+C9+C12+C16</f>
        <v>212953</v>
      </c>
      <c r="D8" s="12">
        <f t="shared" si="1"/>
        <v>336222</v>
      </c>
      <c r="E8" s="12">
        <f t="shared" si="1"/>
        <v>388545</v>
      </c>
      <c r="F8" s="12">
        <f t="shared" si="1"/>
        <v>244259</v>
      </c>
      <c r="G8" s="12">
        <f t="shared" si="1"/>
        <v>400657</v>
      </c>
      <c r="H8" s="12">
        <f t="shared" si="1"/>
        <v>189825</v>
      </c>
      <c r="I8" s="12">
        <f t="shared" si="1"/>
        <v>153459</v>
      </c>
      <c r="J8" s="12">
        <f>SUM(B8:I8)</f>
        <v>2191345</v>
      </c>
    </row>
    <row r="9" spans="1:10" ht="15.75">
      <c r="A9" s="13" t="s">
        <v>22</v>
      </c>
      <c r="B9" s="14">
        <v>29997</v>
      </c>
      <c r="C9" s="14">
        <v>29133</v>
      </c>
      <c r="D9" s="14">
        <v>31685</v>
      </c>
      <c r="E9" s="14">
        <v>36469</v>
      </c>
      <c r="F9" s="14">
        <v>32882</v>
      </c>
      <c r="G9" s="14">
        <v>38995</v>
      </c>
      <c r="H9" s="14">
        <v>17414</v>
      </c>
      <c r="I9" s="14">
        <v>21621</v>
      </c>
      <c r="J9" s="12">
        <f aca="true" t="shared" si="2" ref="J9:J19">SUM(B9:I9)</f>
        <v>238196</v>
      </c>
    </row>
    <row r="10" spans="1:10" ht="15.75">
      <c r="A10" s="15" t="s">
        <v>23</v>
      </c>
      <c r="B10" s="14">
        <f>+B9-B11</f>
        <v>29997</v>
      </c>
      <c r="C10" s="14">
        <f aca="true" t="shared" si="3" ref="C10:I10">+C9-C11</f>
        <v>29133</v>
      </c>
      <c r="D10" s="14">
        <f t="shared" si="3"/>
        <v>31685</v>
      </c>
      <c r="E10" s="14">
        <f t="shared" si="3"/>
        <v>36469</v>
      </c>
      <c r="F10" s="14">
        <f t="shared" si="3"/>
        <v>32882</v>
      </c>
      <c r="G10" s="14">
        <f t="shared" si="3"/>
        <v>38995</v>
      </c>
      <c r="H10" s="14">
        <f t="shared" si="3"/>
        <v>17414</v>
      </c>
      <c r="I10" s="14">
        <f t="shared" si="3"/>
        <v>21621</v>
      </c>
      <c r="J10" s="12">
        <f t="shared" si="2"/>
        <v>238196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88</v>
      </c>
      <c r="B12" s="14">
        <f>B13+B14+B15</f>
        <v>229609</v>
      </c>
      <c r="C12" s="14">
        <f aca="true" t="shared" si="4" ref="C12:I12">C13+C14+C15</f>
        <v>179170</v>
      </c>
      <c r="D12" s="14">
        <f t="shared" si="4"/>
        <v>298647</v>
      </c>
      <c r="E12" s="14">
        <f t="shared" si="4"/>
        <v>343633</v>
      </c>
      <c r="F12" s="14">
        <f t="shared" si="4"/>
        <v>206145</v>
      </c>
      <c r="G12" s="14">
        <f t="shared" si="4"/>
        <v>353940</v>
      </c>
      <c r="H12" s="14">
        <f t="shared" si="4"/>
        <v>168476</v>
      </c>
      <c r="I12" s="14">
        <f t="shared" si="4"/>
        <v>129518</v>
      </c>
      <c r="J12" s="12">
        <f t="shared" si="2"/>
        <v>1909138</v>
      </c>
    </row>
    <row r="13" spans="1:10" ht="15.75">
      <c r="A13" s="15" t="s">
        <v>25</v>
      </c>
      <c r="B13" s="14">
        <v>108725</v>
      </c>
      <c r="C13" s="14">
        <v>86871</v>
      </c>
      <c r="D13" s="14">
        <v>141761</v>
      </c>
      <c r="E13" s="14">
        <v>166340</v>
      </c>
      <c r="F13" s="14">
        <v>103866</v>
      </c>
      <c r="G13" s="14">
        <v>174064</v>
      </c>
      <c r="H13" s="14">
        <v>82243</v>
      </c>
      <c r="I13" s="14">
        <v>62428</v>
      </c>
      <c r="J13" s="12">
        <f t="shared" si="2"/>
        <v>926298</v>
      </c>
    </row>
    <row r="14" spans="1:10" ht="15.75">
      <c r="A14" s="15" t="s">
        <v>26</v>
      </c>
      <c r="B14" s="14">
        <v>100831</v>
      </c>
      <c r="C14" s="14">
        <v>75734</v>
      </c>
      <c r="D14" s="14">
        <v>132570</v>
      </c>
      <c r="E14" s="14">
        <v>147895</v>
      </c>
      <c r="F14" s="14">
        <v>85048</v>
      </c>
      <c r="G14" s="14">
        <v>151988</v>
      </c>
      <c r="H14" s="14">
        <v>72827</v>
      </c>
      <c r="I14" s="14">
        <v>58123</v>
      </c>
      <c r="J14" s="12">
        <f t="shared" si="2"/>
        <v>825016</v>
      </c>
    </row>
    <row r="15" spans="1:10" ht="15.75">
      <c r="A15" s="15" t="s">
        <v>27</v>
      </c>
      <c r="B15" s="14">
        <v>20053</v>
      </c>
      <c r="C15" s="14">
        <v>16565</v>
      </c>
      <c r="D15" s="14">
        <v>24316</v>
      </c>
      <c r="E15" s="14">
        <v>29398</v>
      </c>
      <c r="F15" s="14">
        <v>17231</v>
      </c>
      <c r="G15" s="14">
        <v>27888</v>
      </c>
      <c r="H15" s="14">
        <v>13406</v>
      </c>
      <c r="I15" s="14">
        <v>8967</v>
      </c>
      <c r="J15" s="12">
        <f t="shared" si="2"/>
        <v>157824</v>
      </c>
    </row>
    <row r="16" spans="1:10" ht="15.75">
      <c r="A16" s="16" t="s">
        <v>92</v>
      </c>
      <c r="B16" s="14">
        <f>B17+B18+B19</f>
        <v>5819</v>
      </c>
      <c r="C16" s="14">
        <f aca="true" t="shared" si="5" ref="C16:I16">C17+C18+C19</f>
        <v>4650</v>
      </c>
      <c r="D16" s="14">
        <f t="shared" si="5"/>
        <v>5890</v>
      </c>
      <c r="E16" s="14">
        <f t="shared" si="5"/>
        <v>8443</v>
      </c>
      <c r="F16" s="14">
        <f t="shared" si="5"/>
        <v>5232</v>
      </c>
      <c r="G16" s="14">
        <f t="shared" si="5"/>
        <v>7722</v>
      </c>
      <c r="H16" s="14">
        <f t="shared" si="5"/>
        <v>3935</v>
      </c>
      <c r="I16" s="14">
        <f t="shared" si="5"/>
        <v>2320</v>
      </c>
      <c r="J16" s="12">
        <f t="shared" si="2"/>
        <v>44011</v>
      </c>
    </row>
    <row r="17" spans="1:10" ht="15.75">
      <c r="A17" s="15" t="s">
        <v>89</v>
      </c>
      <c r="B17" s="14">
        <v>2370</v>
      </c>
      <c r="C17" s="14">
        <v>1998</v>
      </c>
      <c r="D17" s="14">
        <v>2389</v>
      </c>
      <c r="E17" s="14">
        <v>3664</v>
      </c>
      <c r="F17" s="14">
        <v>2434</v>
      </c>
      <c r="G17" s="14">
        <v>3411</v>
      </c>
      <c r="H17" s="14">
        <v>1863</v>
      </c>
      <c r="I17" s="14">
        <v>1148</v>
      </c>
      <c r="J17" s="12">
        <f t="shared" si="2"/>
        <v>19277</v>
      </c>
    </row>
    <row r="18" spans="1:10" ht="15.75">
      <c r="A18" s="15" t="s">
        <v>90</v>
      </c>
      <c r="B18" s="14">
        <v>153</v>
      </c>
      <c r="C18" s="14">
        <v>160</v>
      </c>
      <c r="D18" s="14">
        <v>228</v>
      </c>
      <c r="E18" s="14">
        <v>297</v>
      </c>
      <c r="F18" s="14">
        <v>194</v>
      </c>
      <c r="G18" s="14">
        <v>268</v>
      </c>
      <c r="H18" s="14">
        <v>129</v>
      </c>
      <c r="I18" s="14">
        <v>90</v>
      </c>
      <c r="J18" s="12">
        <f t="shared" si="2"/>
        <v>1519</v>
      </c>
    </row>
    <row r="19" spans="1:10" ht="15.75">
      <c r="A19" s="15" t="s">
        <v>91</v>
      </c>
      <c r="B19" s="14">
        <v>3296</v>
      </c>
      <c r="C19" s="14">
        <v>2492</v>
      </c>
      <c r="D19" s="14">
        <v>3273</v>
      </c>
      <c r="E19" s="14">
        <v>4482</v>
      </c>
      <c r="F19" s="14">
        <v>2604</v>
      </c>
      <c r="G19" s="14">
        <v>4043</v>
      </c>
      <c r="H19" s="14">
        <v>1943</v>
      </c>
      <c r="I19" s="14">
        <v>1082</v>
      </c>
      <c r="J19" s="12">
        <f t="shared" si="2"/>
        <v>23215</v>
      </c>
    </row>
    <row r="20" spans="1:10" ht="15.75">
      <c r="A20" s="17" t="s">
        <v>28</v>
      </c>
      <c r="B20" s="18">
        <f>B21+B22+B23</f>
        <v>158254</v>
      </c>
      <c r="C20" s="18">
        <f aca="true" t="shared" si="6" ref="C20:I20">C21+C22+C23</f>
        <v>104025</v>
      </c>
      <c r="D20" s="18">
        <f t="shared" si="6"/>
        <v>124131</v>
      </c>
      <c r="E20" s="18">
        <f t="shared" si="6"/>
        <v>181443</v>
      </c>
      <c r="F20" s="18">
        <f t="shared" si="6"/>
        <v>130854</v>
      </c>
      <c r="G20" s="18">
        <f t="shared" si="6"/>
        <v>220073</v>
      </c>
      <c r="H20" s="18">
        <f t="shared" si="6"/>
        <v>137551</v>
      </c>
      <c r="I20" s="18">
        <f t="shared" si="6"/>
        <v>83785</v>
      </c>
      <c r="J20" s="12">
        <f aca="true" t="shared" si="7" ref="J20:J26">SUM(B20:I20)</f>
        <v>1140116</v>
      </c>
    </row>
    <row r="21" spans="1:10" ht="18.75" customHeight="1">
      <c r="A21" s="13" t="s">
        <v>29</v>
      </c>
      <c r="B21" s="14">
        <v>83710</v>
      </c>
      <c r="C21" s="14">
        <v>58841</v>
      </c>
      <c r="D21" s="14">
        <v>71462</v>
      </c>
      <c r="E21" s="14">
        <v>103785</v>
      </c>
      <c r="F21" s="14">
        <v>76040</v>
      </c>
      <c r="G21" s="14">
        <v>123252</v>
      </c>
      <c r="H21" s="14">
        <v>73871</v>
      </c>
      <c r="I21" s="14">
        <v>45325</v>
      </c>
      <c r="J21" s="12">
        <f t="shared" si="7"/>
        <v>636286</v>
      </c>
    </row>
    <row r="22" spans="1:10" ht="18.75" customHeight="1">
      <c r="A22" s="13" t="s">
        <v>30</v>
      </c>
      <c r="B22" s="14">
        <v>61787</v>
      </c>
      <c r="C22" s="14">
        <v>36450</v>
      </c>
      <c r="D22" s="14">
        <v>43273</v>
      </c>
      <c r="E22" s="14">
        <v>62936</v>
      </c>
      <c r="F22" s="14">
        <v>45184</v>
      </c>
      <c r="G22" s="14">
        <v>80647</v>
      </c>
      <c r="H22" s="14">
        <v>53941</v>
      </c>
      <c r="I22" s="14">
        <v>33130</v>
      </c>
      <c r="J22" s="12">
        <f t="shared" si="7"/>
        <v>417348</v>
      </c>
    </row>
    <row r="23" spans="1:10" ht="18.75" customHeight="1">
      <c r="A23" s="13" t="s">
        <v>31</v>
      </c>
      <c r="B23" s="14">
        <v>12757</v>
      </c>
      <c r="C23" s="14">
        <v>8734</v>
      </c>
      <c r="D23" s="14">
        <v>9396</v>
      </c>
      <c r="E23" s="14">
        <v>14722</v>
      </c>
      <c r="F23" s="14">
        <v>9630</v>
      </c>
      <c r="G23" s="14">
        <v>16174</v>
      </c>
      <c r="H23" s="14">
        <v>9739</v>
      </c>
      <c r="I23" s="14">
        <v>5330</v>
      </c>
      <c r="J23" s="12">
        <f t="shared" si="7"/>
        <v>86482</v>
      </c>
    </row>
    <row r="24" spans="1:10" ht="18.75" customHeight="1">
      <c r="A24" s="17" t="s">
        <v>32</v>
      </c>
      <c r="B24" s="14">
        <f>B25+B26</f>
        <v>56226</v>
      </c>
      <c r="C24" s="14">
        <f aca="true" t="shared" si="8" ref="C24:I24">C25+C26</f>
        <v>47981</v>
      </c>
      <c r="D24" s="14">
        <f t="shared" si="8"/>
        <v>69361</v>
      </c>
      <c r="E24" s="14">
        <f t="shared" si="8"/>
        <v>93714</v>
      </c>
      <c r="F24" s="14">
        <f t="shared" si="8"/>
        <v>57908</v>
      </c>
      <c r="G24" s="14">
        <f t="shared" si="8"/>
        <v>77095</v>
      </c>
      <c r="H24" s="14">
        <f t="shared" si="8"/>
        <v>34590</v>
      </c>
      <c r="I24" s="14">
        <f t="shared" si="8"/>
        <v>18065</v>
      </c>
      <c r="J24" s="12">
        <f t="shared" si="7"/>
        <v>454940</v>
      </c>
    </row>
    <row r="25" spans="1:10" ht="18.75" customHeight="1">
      <c r="A25" s="13" t="s">
        <v>33</v>
      </c>
      <c r="B25" s="14">
        <v>35985</v>
      </c>
      <c r="C25" s="14">
        <v>30708</v>
      </c>
      <c r="D25" s="14">
        <v>44391</v>
      </c>
      <c r="E25" s="14">
        <v>59977</v>
      </c>
      <c r="F25" s="14">
        <v>37061</v>
      </c>
      <c r="G25" s="14">
        <v>49341</v>
      </c>
      <c r="H25" s="14">
        <v>22138</v>
      </c>
      <c r="I25" s="14">
        <v>11562</v>
      </c>
      <c r="J25" s="12">
        <f t="shared" si="7"/>
        <v>291163</v>
      </c>
    </row>
    <row r="26" spans="1:10" ht="18.75" customHeight="1">
      <c r="A26" s="13" t="s">
        <v>34</v>
      </c>
      <c r="B26" s="14">
        <v>20241</v>
      </c>
      <c r="C26" s="14">
        <v>17273</v>
      </c>
      <c r="D26" s="14">
        <v>24970</v>
      </c>
      <c r="E26" s="14">
        <v>33737</v>
      </c>
      <c r="F26" s="14">
        <v>20847</v>
      </c>
      <c r="G26" s="14">
        <v>27754</v>
      </c>
      <c r="H26" s="14">
        <v>12452</v>
      </c>
      <c r="I26" s="14">
        <v>6503</v>
      </c>
      <c r="J26" s="12">
        <f t="shared" si="7"/>
        <v>163777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69</v>
      </c>
      <c r="B32" s="23">
        <f>(((+B$8+B$20)*B$29)+(B$24*B$30))/B$7</f>
        <v>0.9566566299580125</v>
      </c>
      <c r="C32" s="23">
        <f aca="true" t="shared" si="9" ref="C32:I32">(((+C$8+C$20)*C$29)+(C$24*C$30))/C$7</f>
        <v>0.9524250537731636</v>
      </c>
      <c r="D32" s="23">
        <f t="shared" si="9"/>
        <v>0.9685350051159682</v>
      </c>
      <c r="E32" s="23">
        <f t="shared" si="9"/>
        <v>0.963646114069266</v>
      </c>
      <c r="F32" s="23">
        <f t="shared" si="9"/>
        <v>0.9606298188771445</v>
      </c>
      <c r="G32" s="23">
        <f t="shared" si="9"/>
        <v>0.9642269035933078</v>
      </c>
      <c r="H32" s="23">
        <f t="shared" si="9"/>
        <v>0.9071633595420564</v>
      </c>
      <c r="I32" s="23">
        <f t="shared" si="9"/>
        <v>0.9816227089526809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70</v>
      </c>
      <c r="B35" s="26">
        <f>B32*B34</f>
        <v>1.4965936319063147</v>
      </c>
      <c r="C35" s="26">
        <f aca="true" t="shared" si="10" ref="C35:I35">C32*C34</f>
        <v>1.4650202177138802</v>
      </c>
      <c r="D35" s="26">
        <f t="shared" si="10"/>
        <v>1.5051033979502146</v>
      </c>
      <c r="E35" s="26">
        <f t="shared" si="10"/>
        <v>1.496735144372384</v>
      </c>
      <c r="F35" s="26">
        <f t="shared" si="10"/>
        <v>1.4520880342146916</v>
      </c>
      <c r="G35" s="26">
        <f t="shared" si="10"/>
        <v>1.5277211060532367</v>
      </c>
      <c r="H35" s="26">
        <f t="shared" si="10"/>
        <v>1.6470457955845577</v>
      </c>
      <c r="I35" s="26">
        <f t="shared" si="10"/>
        <v>1.8852064125436236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86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718222.77</v>
      </c>
      <c r="C41" s="29">
        <f aca="true" t="shared" si="13" ref="C41:I41">+C42+C43</f>
        <v>534672.31</v>
      </c>
      <c r="D41" s="29">
        <f t="shared" si="13"/>
        <v>797274.34</v>
      </c>
      <c r="E41" s="29">
        <f t="shared" si="13"/>
        <v>993386.11</v>
      </c>
      <c r="F41" s="29">
        <f t="shared" si="13"/>
        <v>628784.61</v>
      </c>
      <c r="G41" s="29">
        <f t="shared" si="13"/>
        <v>1066081.98</v>
      </c>
      <c r="H41" s="29">
        <f t="shared" si="13"/>
        <v>596174.58</v>
      </c>
      <c r="I41" s="29">
        <f t="shared" si="13"/>
        <v>481310.16</v>
      </c>
      <c r="J41" s="29">
        <f t="shared" si="12"/>
        <v>5815906.859999999</v>
      </c>
      <c r="L41" s="43"/>
      <c r="M41" s="43"/>
    </row>
    <row r="42" spans="1:10" ht="15.75">
      <c r="A42" s="17" t="s">
        <v>71</v>
      </c>
      <c r="B42" s="30">
        <f>ROUND(+B7*B35,2)</f>
        <v>718222.77</v>
      </c>
      <c r="C42" s="30">
        <f aca="true" t="shared" si="14" ref="C42:I42">ROUND(+C7*C35,2)</f>
        <v>534672.31</v>
      </c>
      <c r="D42" s="30">
        <f t="shared" si="14"/>
        <v>797274.34</v>
      </c>
      <c r="E42" s="30">
        <f t="shared" si="14"/>
        <v>993386.11</v>
      </c>
      <c r="F42" s="30">
        <f t="shared" si="14"/>
        <v>628784.61</v>
      </c>
      <c r="G42" s="30">
        <f t="shared" si="14"/>
        <v>1066081.98</v>
      </c>
      <c r="H42" s="30">
        <f t="shared" si="14"/>
        <v>596174.58</v>
      </c>
      <c r="I42" s="30">
        <f t="shared" si="14"/>
        <v>481310.16</v>
      </c>
      <c r="J42" s="30">
        <f>SUM(B42:I42)</f>
        <v>5815906.859999999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87</v>
      </c>
      <c r="B45" s="31">
        <f aca="true" t="shared" si="16" ref="B45:J45">+B46+B49+B55</f>
        <v>-88299.11</v>
      </c>
      <c r="C45" s="31">
        <f t="shared" si="16"/>
        <v>-87399</v>
      </c>
      <c r="D45" s="31">
        <f t="shared" si="16"/>
        <v>-94118.1</v>
      </c>
      <c r="E45" s="31">
        <f t="shared" si="16"/>
        <v>-106749.91</v>
      </c>
      <c r="F45" s="31">
        <f t="shared" si="16"/>
        <v>-94941.77</v>
      </c>
      <c r="G45" s="31">
        <f t="shared" si="16"/>
        <v>-105615.31</v>
      </c>
      <c r="H45" s="31">
        <f t="shared" si="16"/>
        <v>-44048.82</v>
      </c>
      <c r="I45" s="31">
        <f t="shared" si="16"/>
        <v>-59662.25</v>
      </c>
      <c r="J45" s="31">
        <f t="shared" si="16"/>
        <v>-680834.27</v>
      </c>
      <c r="L45" s="43"/>
    </row>
    <row r="46" spans="1:12" ht="15.75">
      <c r="A46" s="17" t="s">
        <v>42</v>
      </c>
      <c r="B46" s="32">
        <f>B47+B48</f>
        <v>-89991</v>
      </c>
      <c r="C46" s="32">
        <f aca="true" t="shared" si="17" ref="C46:I46">C47+C48</f>
        <v>-87399</v>
      </c>
      <c r="D46" s="32">
        <f t="shared" si="17"/>
        <v>-95055</v>
      </c>
      <c r="E46" s="32">
        <f t="shared" si="17"/>
        <v>-109407</v>
      </c>
      <c r="F46" s="32">
        <f t="shared" si="17"/>
        <v>-98646</v>
      </c>
      <c r="G46" s="32">
        <f t="shared" si="17"/>
        <v>-116985</v>
      </c>
      <c r="H46" s="32">
        <f t="shared" si="17"/>
        <v>-52242</v>
      </c>
      <c r="I46" s="32">
        <f t="shared" si="17"/>
        <v>-64863</v>
      </c>
      <c r="J46" s="31">
        <f t="shared" si="12"/>
        <v>-714588</v>
      </c>
      <c r="L46" s="43"/>
    </row>
    <row r="47" spans="1:12" ht="15.75">
      <c r="A47" s="13" t="s">
        <v>67</v>
      </c>
      <c r="B47" s="20">
        <f aca="true" t="shared" si="18" ref="B47:I47">ROUND(-B9*$D$3,2)</f>
        <v>-89991</v>
      </c>
      <c r="C47" s="20">
        <f t="shared" si="18"/>
        <v>-87399</v>
      </c>
      <c r="D47" s="20">
        <f t="shared" si="18"/>
        <v>-95055</v>
      </c>
      <c r="E47" s="20">
        <f t="shared" si="18"/>
        <v>-109407</v>
      </c>
      <c r="F47" s="20">
        <f t="shared" si="18"/>
        <v>-98646</v>
      </c>
      <c r="G47" s="20">
        <f t="shared" si="18"/>
        <v>-116985</v>
      </c>
      <c r="H47" s="20">
        <f t="shared" si="18"/>
        <v>-52242</v>
      </c>
      <c r="I47" s="20">
        <f t="shared" si="18"/>
        <v>-64863</v>
      </c>
      <c r="J47" s="56">
        <f t="shared" si="12"/>
        <v>-714588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49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95</v>
      </c>
      <c r="B55" s="33">
        <v>1691.89</v>
      </c>
      <c r="C55" s="33">
        <v>0</v>
      </c>
      <c r="D55" s="33">
        <v>936.9</v>
      </c>
      <c r="E55" s="33">
        <v>2657.09</v>
      </c>
      <c r="F55" s="33">
        <v>3704.23</v>
      </c>
      <c r="G55" s="33">
        <v>11369.69</v>
      </c>
      <c r="H55" s="33">
        <v>8193.18</v>
      </c>
      <c r="I55" s="33">
        <v>5200.75</v>
      </c>
      <c r="J55" s="27">
        <f t="shared" si="12"/>
        <v>33753.73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629923.66</v>
      </c>
      <c r="C57" s="35">
        <f t="shared" si="21"/>
        <v>447273.31000000006</v>
      </c>
      <c r="D57" s="35">
        <f t="shared" si="21"/>
        <v>703156.24</v>
      </c>
      <c r="E57" s="35">
        <f t="shared" si="21"/>
        <v>886636.2</v>
      </c>
      <c r="F57" s="35">
        <f t="shared" si="21"/>
        <v>533842.84</v>
      </c>
      <c r="G57" s="35">
        <f t="shared" si="21"/>
        <v>960466.6699999999</v>
      </c>
      <c r="H57" s="35">
        <f t="shared" si="21"/>
        <v>552125.76</v>
      </c>
      <c r="I57" s="35">
        <f t="shared" si="21"/>
        <v>421647.91</v>
      </c>
      <c r="J57" s="35">
        <f>SUM(B57:I57)</f>
        <v>5135072.59</v>
      </c>
      <c r="L57" s="43"/>
    </row>
    <row r="58" spans="1:12" ht="15.75">
      <c r="A58" s="41"/>
      <c r="B58" s="58"/>
      <c r="C58" s="58"/>
      <c r="D58" s="58"/>
      <c r="E58" s="58"/>
      <c r="F58" s="58"/>
      <c r="G58" s="58"/>
      <c r="H58" s="58"/>
      <c r="I58" s="58"/>
      <c r="J58" s="59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5135072.57</v>
      </c>
      <c r="L60" s="43"/>
    </row>
    <row r="61" spans="1:10" ht="17.25" customHeight="1">
      <c r="A61" s="17" t="s">
        <v>46</v>
      </c>
      <c r="B61" s="45">
        <v>107149.62</v>
      </c>
      <c r="C61" s="45">
        <v>95776.7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202926.32</v>
      </c>
    </row>
    <row r="62" spans="1:10" ht="17.25" customHeight="1">
      <c r="A62" s="17" t="s">
        <v>52</v>
      </c>
      <c r="B62" s="45">
        <v>318071.02</v>
      </c>
      <c r="C62" s="45">
        <v>240606.9</v>
      </c>
      <c r="D62" s="44">
        <v>0</v>
      </c>
      <c r="E62" s="45">
        <v>139714.67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698392.5900000001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113535.03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113535.03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203775.19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203775.19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36157.03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36157.03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44999.6</v>
      </c>
      <c r="E66" s="44">
        <v>0</v>
      </c>
      <c r="F66" s="45">
        <v>77444.25</v>
      </c>
      <c r="G66" s="44">
        <v>0</v>
      </c>
      <c r="H66" s="44">
        <v>0</v>
      </c>
      <c r="I66" s="44">
        <v>0</v>
      </c>
      <c r="J66" s="35">
        <f t="shared" si="22"/>
        <v>122443.85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156361.87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156361.87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120264.06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120264.06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17051.38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17051.38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300029.21</v>
      </c>
      <c r="G70" s="44">
        <v>0</v>
      </c>
      <c r="H70" s="44">
        <v>0</v>
      </c>
      <c r="I70" s="44">
        <v>0</v>
      </c>
      <c r="J70" s="35">
        <f t="shared" si="22"/>
        <v>300029.21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310633.17</v>
      </c>
      <c r="H71" s="45">
        <v>304810.24</v>
      </c>
      <c r="I71" s="44">
        <v>0</v>
      </c>
      <c r="J71" s="32">
        <f t="shared" si="22"/>
        <v>615443.4099999999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317349.7</v>
      </c>
      <c r="H72" s="44">
        <v>0</v>
      </c>
      <c r="I72" s="44">
        <v>0</v>
      </c>
      <c r="J72" s="35">
        <f t="shared" si="22"/>
        <v>317349.7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85384.3</v>
      </c>
      <c r="J73" s="32">
        <f t="shared" si="22"/>
        <v>85384.3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180195.37</v>
      </c>
      <c r="J74" s="35">
        <f t="shared" si="22"/>
        <v>180195.37</v>
      </c>
    </row>
    <row r="75" spans="1:10" ht="17.25" customHeight="1">
      <c r="A75" s="41" t="s">
        <v>65</v>
      </c>
      <c r="B75" s="39">
        <v>204703.01</v>
      </c>
      <c r="C75" s="39">
        <v>110889.72</v>
      </c>
      <c r="D75" s="39">
        <v>304689.39</v>
      </c>
      <c r="E75" s="39">
        <v>453244.21</v>
      </c>
      <c r="F75" s="39">
        <v>156369.38</v>
      </c>
      <c r="G75" s="39">
        <v>332483.81</v>
      </c>
      <c r="H75" s="39">
        <v>247315.51</v>
      </c>
      <c r="I75" s="39">
        <v>156068.23</v>
      </c>
      <c r="J75" s="39">
        <f>SUM(B75:I75)</f>
        <v>1965763.26</v>
      </c>
    </row>
    <row r="76" spans="1:10" ht="17.25" customHeight="1">
      <c r="A76" s="60"/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96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72</v>
      </c>
      <c r="B79" s="54">
        <v>1.5887966111268006</v>
      </c>
      <c r="C79" s="54">
        <v>1.5530992646659498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5"/>
    </row>
    <row r="80" spans="1:10" ht="15.75">
      <c r="A80" s="17" t="s">
        <v>73</v>
      </c>
      <c r="B80" s="54">
        <v>1.4757385149982116</v>
      </c>
      <c r="C80" s="54">
        <v>1.4353045527168258</v>
      </c>
      <c r="D80" s="54"/>
      <c r="E80" s="54">
        <v>1.5317701400067039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74</v>
      </c>
      <c r="B81" s="54">
        <v>0</v>
      </c>
      <c r="C81" s="54">
        <v>0</v>
      </c>
      <c r="D81" s="24">
        <v>1.4091999945295655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32"/>
    </row>
    <row r="82" spans="1:10" ht="15.75">
      <c r="A82" s="17" t="s">
        <v>75</v>
      </c>
      <c r="B82" s="54">
        <v>0</v>
      </c>
      <c r="C82" s="54">
        <v>0</v>
      </c>
      <c r="D82" s="54">
        <v>1.4835776056058576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76</v>
      </c>
      <c r="B83" s="54">
        <v>0</v>
      </c>
      <c r="C83" s="54">
        <v>0</v>
      </c>
      <c r="D83" s="54">
        <v>1.8022542545277893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77</v>
      </c>
      <c r="B84" s="54">
        <v>0</v>
      </c>
      <c r="C84" s="54">
        <v>0</v>
      </c>
      <c r="D84" s="54">
        <v>1.6613347955920827</v>
      </c>
      <c r="E84" s="54">
        <v>0</v>
      </c>
      <c r="F84" s="54">
        <v>1.4960333174556177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78</v>
      </c>
      <c r="B85" s="54">
        <v>0</v>
      </c>
      <c r="C85" s="54">
        <v>0</v>
      </c>
      <c r="D85" s="54">
        <v>0</v>
      </c>
      <c r="E85" s="54">
        <v>1.4739165865325345</v>
      </c>
      <c r="F85" s="54"/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79</v>
      </c>
      <c r="B86" s="54">
        <v>0</v>
      </c>
      <c r="C86" s="54">
        <v>0</v>
      </c>
      <c r="D86" s="54">
        <v>0</v>
      </c>
      <c r="E86" s="54">
        <v>1.4719883256287707</v>
      </c>
      <c r="F86" s="54">
        <v>0</v>
      </c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80</v>
      </c>
      <c r="B87" s="54">
        <v>0</v>
      </c>
      <c r="C87" s="54">
        <v>0</v>
      </c>
      <c r="D87" s="54">
        <v>0</v>
      </c>
      <c r="E87" s="24">
        <v>1.4590566304194323</v>
      </c>
      <c r="F87" s="54">
        <v>0</v>
      </c>
      <c r="G87" s="54">
        <v>0</v>
      </c>
      <c r="H87" s="54">
        <v>0</v>
      </c>
      <c r="I87" s="54">
        <v>0</v>
      </c>
      <c r="J87" s="32"/>
    </row>
    <row r="88" spans="1:10" ht="15.75">
      <c r="A88" s="17" t="s">
        <v>81</v>
      </c>
      <c r="B88" s="54">
        <v>0</v>
      </c>
      <c r="C88" s="54">
        <v>0</v>
      </c>
      <c r="D88" s="54">
        <v>0</v>
      </c>
      <c r="E88" s="54">
        <v>0</v>
      </c>
      <c r="F88" s="54">
        <v>1.4424817360079247</v>
      </c>
      <c r="G88" s="54">
        <v>0</v>
      </c>
      <c r="H88" s="54">
        <v>0</v>
      </c>
      <c r="I88" s="54">
        <v>0</v>
      </c>
      <c r="J88" s="35"/>
    </row>
    <row r="89" spans="1:10" ht="15.75">
      <c r="A89" s="17" t="s">
        <v>82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24">
        <v>1.4689559262954373</v>
      </c>
      <c r="H89" s="54">
        <v>1.6470457722548528</v>
      </c>
      <c r="I89" s="54">
        <v>0</v>
      </c>
      <c r="J89" s="32"/>
    </row>
    <row r="90" spans="1:10" ht="15.75">
      <c r="A90" s="17" t="s">
        <v>83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1.6084914661367595</v>
      </c>
      <c r="H90" s="54">
        <v>0</v>
      </c>
      <c r="I90" s="54">
        <v>0</v>
      </c>
      <c r="J90" s="35"/>
    </row>
    <row r="91" spans="1:10" ht="15.75">
      <c r="A91" s="17" t="s">
        <v>84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24">
        <v>1.8436837276983424</v>
      </c>
      <c r="J91" s="32"/>
    </row>
    <row r="92" spans="1:10" ht="15.75">
      <c r="A92" s="41" t="s">
        <v>85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1.9097453154113153</v>
      </c>
      <c r="J92" s="39"/>
    </row>
    <row r="93" spans="1:10" ht="33.75" customHeight="1">
      <c r="A93" s="66" t="s">
        <v>97</v>
      </c>
      <c r="B93" s="66"/>
      <c r="C93" s="66"/>
      <c r="D93" s="66"/>
      <c r="E93" s="66"/>
      <c r="F93" s="66"/>
      <c r="G93" s="66"/>
      <c r="H93" s="66"/>
      <c r="I93" s="66"/>
      <c r="J93" s="66"/>
    </row>
    <row r="96" ht="14.25">
      <c r="B96" s="50"/>
    </row>
    <row r="97" ht="14.25">
      <c r="F97" s="51"/>
    </row>
    <row r="99" spans="6:7" ht="14.25">
      <c r="F99" s="52"/>
      <c r="G99" s="53"/>
    </row>
  </sheetData>
  <sheetProtection/>
  <mergeCells count="7">
    <mergeCell ref="A93:J93"/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2014-07-03T14:08:33Z</dcterms:modified>
  <cp:category/>
  <cp:version/>
  <cp:contentType/>
  <cp:contentStatus/>
</cp:coreProperties>
</file>