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<sst xmlns="http://schemas.openxmlformats.org/spreadsheetml/2006/main" count="98" uniqueCount="98">
  <si>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</si>
  <si>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</si>
  <si>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</si>
  <si>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</si>
  <si>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</si>
  <si>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</si>
  <si>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</si>
  <si>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</si>
  <si>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</si>
  <si>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</si>
  <si>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</si>
  <si>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</si>
  <si>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</si>
  <si>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</si>
  <si>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</si>
  <si>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</si>
  <si>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</si>
  <si>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</si>
  <si>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</si>
  <si>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</si>
  <si>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</si>
  <si>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</si>
  <si>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</si>
  <si>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</si>
  <si>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</si>
  <si>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</si>
  <si>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</si>
  <si>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</si>
  <si>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</si>
  <si>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</si>
  <si>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</si>
  <si>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</si>
  <si>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</si>
  <si>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</si>
  <si>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</si>
  <si>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</si>
  <si>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</si>
  <si>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</si>
  <si>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</si>
  <si>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</si>
  <si>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</si>
  <si>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</si>
  <si>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</si>
  <si>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</si>
  <si>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</si>
  <si>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</si>
  <si>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</si>
  <si>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</si>
  <si>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</si>
  <si>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</si>
  <si>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</si>
  <si>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</si>
  <si>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</si>
  <si>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</si>
  <si>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</si>
  <si>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</si>
  <si>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</si>
  <si>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</si>
  <si>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</si>
  <si>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</si>
  <si>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</si>
  <si>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</si>
  <si>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</si>
  <si>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</si>
  <si>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</si>
  <si>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</si>
  <si>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</si>
  <si>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</si>
  <si>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</si>
  <si>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</si>
  <si>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</si>
  <si>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</si>
  <si>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</si>
  <si>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</si>
  <si>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</si>
  <si>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</si>
  <si>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</si>
  <si>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</si>
  <si>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</si>
  <si>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</si>
  <si>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</si>
  <si>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</si>
  <si>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</si>
  <si>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</si>
  <si>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</si>
  <si>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</si>
  <si>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</si>
  <si>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</si>
  <si>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</si>
  <si>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</si>
  <si>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</si>
  <si>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</si>
  <si>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</si>
  <si>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</si>
  <si>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</si>
  <si>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</si>
  <si>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</si>
  <si>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22/06/14 - VENCIMENTO 27/06/14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</si>
</sst>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216865</v>
      </c>
      <c r="C7" s="10">
        <f aca="true" t="shared" si="0" ref="C7:I7">C8+C20+C24</f>
        <v>144880</v>
      </c>
      <c r="D7" s="10">
        <f t="shared" si="0"/>
        <v>238641</v>
      </c>
      <c r="E7" s="10">
        <f t="shared" si="0"/>
        <v>298887</v>
      </c>
      <c r="F7" s="10">
        <f t="shared" si="0"/>
        <v>163763</v>
      </c>
      <c r="G7" s="10">
        <f t="shared" si="0"/>
        <v>320738</v>
      </c>
      <c r="H7" s="10">
        <f t="shared" si="0"/>
        <v>195116</v>
      </c>
      <c r="I7" s="10">
        <f t="shared" si="0"/>
        <v>97503</v>
      </c>
      <c r="J7" s="10">
        <f>+J8+J20+J24</f>
        <v>1676393</v>
      </c>
      <c r="L7" s="42"/>
    </row>
    <row r="8" spans="1:10" ht="15.75">
      <c r="A8" s="11" t="s">
        <v>96</v>
      </c>
      <c r="B8" s="12">
        <f>+B9+B12+B16</f>
        <v>119223</v>
      </c>
      <c r="C8" s="12">
        <f aca="true" t="shared" si="1" ref="C8:I8">+C9+C12+C16</f>
        <v>83730</v>
      </c>
      <c r="D8" s="12">
        <f t="shared" si="1"/>
        <v>143241</v>
      </c>
      <c r="E8" s="12">
        <f t="shared" si="1"/>
        <v>167438</v>
      </c>
      <c r="F8" s="12">
        <f t="shared" si="1"/>
        <v>93680</v>
      </c>
      <c r="G8" s="12">
        <f t="shared" si="1"/>
        <v>180111</v>
      </c>
      <c r="H8" s="12">
        <f t="shared" si="1"/>
        <v>104665</v>
      </c>
      <c r="I8" s="12">
        <f t="shared" si="1"/>
        <v>58253</v>
      </c>
      <c r="J8" s="12">
        <f>SUM(B8:I8)</f>
        <v>950341</v>
      </c>
    </row>
    <row r="9" spans="1:10" ht="15.75">
      <c r="A9" s="13" t="s">
        <v>22</v>
      </c>
      <c r="B9" s="14">
        <v>22860</v>
      </c>
      <c r="C9" s="14">
        <v>18813</v>
      </c>
      <c r="D9" s="14">
        <v>25609</v>
      </c>
      <c r="E9" s="14">
        <v>28772</v>
      </c>
      <c r="F9" s="14">
        <v>20547</v>
      </c>
      <c r="G9" s="14">
        <v>29239</v>
      </c>
      <c r="H9" s="14">
        <v>15272</v>
      </c>
      <c r="I9" s="14">
        <v>11267</v>
      </c>
      <c r="J9" s="12">
        <f aca="true" t="shared" si="2" ref="J9:J19">SUM(B9:I9)</f>
        <v>172379</v>
      </c>
    </row>
    <row r="10" spans="1:10" ht="15.75">
      <c r="A10" s="15" t="s">
        <v>23</v>
      </c>
      <c r="B10" s="14">
        <f>+B9-B11</f>
        <v>22860</v>
      </c>
      <c r="C10" s="14">
        <f aca="true" t="shared" si="3" ref="C10:I10">+C9-C11</f>
        <v>18813</v>
      </c>
      <c r="D10" s="14">
        <f t="shared" si="3"/>
        <v>25609</v>
      </c>
      <c r="E10" s="14">
        <f t="shared" si="3"/>
        <v>28772</v>
      </c>
      <c r="F10" s="14">
        <f t="shared" si="3"/>
        <v>20547</v>
      </c>
      <c r="G10" s="14">
        <f t="shared" si="3"/>
        <v>29239</v>
      </c>
      <c r="H10" s="14">
        <f t="shared" si="3"/>
        <v>15272</v>
      </c>
      <c r="I10" s="14">
        <f t="shared" si="3"/>
        <v>11267</v>
      </c>
      <c r="J10" s="12">
        <f t="shared" si="2"/>
        <v>172379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93309</v>
      </c>
      <c r="C12" s="14">
        <f aca="true" t="shared" si="4" ref="C12:I12">C13+C14+C15</f>
        <v>62927</v>
      </c>
      <c r="D12" s="14">
        <f t="shared" si="4"/>
        <v>114707</v>
      </c>
      <c r="E12" s="14">
        <f t="shared" si="4"/>
        <v>134446</v>
      </c>
      <c r="F12" s="14">
        <f t="shared" si="4"/>
        <v>70931</v>
      </c>
      <c r="G12" s="14">
        <f t="shared" si="4"/>
        <v>146822</v>
      </c>
      <c r="H12" s="14">
        <f t="shared" si="4"/>
        <v>86809</v>
      </c>
      <c r="I12" s="14">
        <f t="shared" si="4"/>
        <v>45987</v>
      </c>
      <c r="J12" s="12">
        <f t="shared" si="2"/>
        <v>755938</v>
      </c>
    </row>
    <row r="13" spans="1:10" ht="15.75">
      <c r="A13" s="15" t="s">
        <v>25</v>
      </c>
      <c r="B13" s="14">
        <v>42930</v>
      </c>
      <c r="C13" s="14">
        <v>30366</v>
      </c>
      <c r="D13" s="14">
        <v>53641</v>
      </c>
      <c r="E13" s="14">
        <v>63538</v>
      </c>
      <c r="F13" s="14">
        <v>34031</v>
      </c>
      <c r="G13" s="14">
        <v>69202</v>
      </c>
      <c r="H13" s="14">
        <v>39476</v>
      </c>
      <c r="I13" s="14">
        <v>19942</v>
      </c>
      <c r="J13" s="12">
        <f t="shared" si="2"/>
        <v>353126</v>
      </c>
    </row>
    <row r="14" spans="1:10" ht="15.75">
      <c r="A14" s="15" t="s">
        <v>26</v>
      </c>
      <c r="B14" s="14">
        <v>42199</v>
      </c>
      <c r="C14" s="14">
        <v>26621</v>
      </c>
      <c r="D14" s="14">
        <v>51633</v>
      </c>
      <c r="E14" s="14">
        <v>58622</v>
      </c>
      <c r="F14" s="14">
        <v>30952</v>
      </c>
      <c r="G14" s="14">
        <v>66041</v>
      </c>
      <c r="H14" s="14">
        <v>40973</v>
      </c>
      <c r="I14" s="14">
        <v>22979</v>
      </c>
      <c r="J14" s="12">
        <f t="shared" si="2"/>
        <v>340020</v>
      </c>
    </row>
    <row r="15" spans="1:10" ht="15.75">
      <c r="A15" s="15" t="s">
        <v>27</v>
      </c>
      <c r="B15" s="14">
        <v>8180</v>
      </c>
      <c r="C15" s="14">
        <v>5940</v>
      </c>
      <c r="D15" s="14">
        <v>9433</v>
      </c>
      <c r="E15" s="14">
        <v>12286</v>
      </c>
      <c r="F15" s="14">
        <v>5948</v>
      </c>
      <c r="G15" s="14">
        <v>11579</v>
      </c>
      <c r="H15" s="14">
        <v>6360</v>
      </c>
      <c r="I15" s="14">
        <v>3066</v>
      </c>
      <c r="J15" s="12">
        <f t="shared" si="2"/>
        <v>62792</v>
      </c>
    </row>
    <row r="16" spans="1:10" ht="15.75">
      <c r="A16" s="16" t="s">
        <v>95</v>
      </c>
      <c r="B16" s="14">
        <f>B17+B18+B19</f>
        <v>3054</v>
      </c>
      <c r="C16" s="14">
        <f aca="true" t="shared" si="5" ref="C16:I16">C17+C18+C19</f>
        <v>1990</v>
      </c>
      <c r="D16" s="14">
        <f t="shared" si="5"/>
        <v>2925</v>
      </c>
      <c r="E16" s="14">
        <f t="shared" si="5"/>
        <v>4220</v>
      </c>
      <c r="F16" s="14">
        <f t="shared" si="5"/>
        <v>2202</v>
      </c>
      <c r="G16" s="14">
        <f t="shared" si="5"/>
        <v>4050</v>
      </c>
      <c r="H16" s="14">
        <f t="shared" si="5"/>
        <v>2584</v>
      </c>
      <c r="I16" s="14">
        <f t="shared" si="5"/>
        <v>999</v>
      </c>
      <c r="J16" s="12">
        <f t="shared" si="2"/>
        <v>22024</v>
      </c>
    </row>
    <row r="17" spans="1:10" ht="15.75">
      <c r="A17" s="15" t="s">
        <v>92</v>
      </c>
      <c r="B17" s="14">
        <v>1289</v>
      </c>
      <c r="C17" s="14">
        <v>906</v>
      </c>
      <c r="D17" s="14">
        <v>1257</v>
      </c>
      <c r="E17" s="14">
        <v>1961</v>
      </c>
      <c r="F17" s="14">
        <v>1085</v>
      </c>
      <c r="G17" s="14">
        <v>1880</v>
      </c>
      <c r="H17" s="14">
        <v>1185</v>
      </c>
      <c r="I17" s="14">
        <v>473</v>
      </c>
      <c r="J17" s="12">
        <f t="shared" si="2"/>
        <v>10036</v>
      </c>
    </row>
    <row r="18" spans="1:10" ht="15.75">
      <c r="A18" s="15" t="s">
        <v>93</v>
      </c>
      <c r="B18" s="14">
        <v>60</v>
      </c>
      <c r="C18" s="14">
        <v>43</v>
      </c>
      <c r="D18" s="14">
        <v>116</v>
      </c>
      <c r="E18" s="14">
        <v>132</v>
      </c>
      <c r="F18" s="14">
        <v>77</v>
      </c>
      <c r="G18" s="14">
        <v>146</v>
      </c>
      <c r="H18" s="14">
        <v>116</v>
      </c>
      <c r="I18" s="14">
        <v>55</v>
      </c>
      <c r="J18" s="12">
        <f t="shared" si="2"/>
        <v>745</v>
      </c>
    </row>
    <row r="19" spans="1:10" ht="15.75">
      <c r="A19" s="15" t="s">
        <v>94</v>
      </c>
      <c r="B19" s="14">
        <v>1705</v>
      </c>
      <c r="C19" s="14">
        <v>1041</v>
      </c>
      <c r="D19" s="14">
        <v>1552</v>
      </c>
      <c r="E19" s="14">
        <v>2127</v>
      </c>
      <c r="F19" s="14">
        <v>1040</v>
      </c>
      <c r="G19" s="14">
        <v>2024</v>
      </c>
      <c r="H19" s="14">
        <v>1283</v>
      </c>
      <c r="I19" s="14">
        <v>471</v>
      </c>
      <c r="J19" s="12">
        <f t="shared" si="2"/>
        <v>11243</v>
      </c>
    </row>
    <row r="20" spans="1:10" ht="15.75">
      <c r="A20" s="17" t="s">
        <v>28</v>
      </c>
      <c r="B20" s="18">
        <f>B21+B22+B23</f>
        <v>68770</v>
      </c>
      <c r="C20" s="18">
        <f aca="true" t="shared" si="6" ref="C20:I20">C21+C22+C23</f>
        <v>39632</v>
      </c>
      <c r="D20" s="18">
        <f t="shared" si="6"/>
        <v>60598</v>
      </c>
      <c r="E20" s="18">
        <f t="shared" si="6"/>
        <v>83400</v>
      </c>
      <c r="F20" s="18">
        <f t="shared" si="6"/>
        <v>45661</v>
      </c>
      <c r="G20" s="18">
        <f t="shared" si="6"/>
        <v>100571</v>
      </c>
      <c r="H20" s="18">
        <f t="shared" si="6"/>
        <v>71276</v>
      </c>
      <c r="I20" s="18">
        <f t="shared" si="6"/>
        <v>31150</v>
      </c>
      <c r="J20" s="12">
        <f aca="true" t="shared" si="7" ref="J20:J26">SUM(B20:I20)</f>
        <v>501058</v>
      </c>
    </row>
    <row r="21" spans="1:10" ht="18.75" customHeight="1">
      <c r="A21" s="13" t="s">
        <v>29</v>
      </c>
      <c r="B21" s="14">
        <v>38035</v>
      </c>
      <c r="C21" s="14">
        <v>24277</v>
      </c>
      <c r="D21" s="14">
        <v>34148</v>
      </c>
      <c r="E21" s="14">
        <v>48096</v>
      </c>
      <c r="F21" s="14">
        <v>27168</v>
      </c>
      <c r="G21" s="14">
        <v>56980</v>
      </c>
      <c r="H21" s="14">
        <v>38246</v>
      </c>
      <c r="I21" s="14">
        <v>16751</v>
      </c>
      <c r="J21" s="12">
        <f t="shared" si="7"/>
        <v>283701</v>
      </c>
    </row>
    <row r="22" spans="1:10" ht="18.75" customHeight="1">
      <c r="A22" s="13" t="s">
        <v>30</v>
      </c>
      <c r="B22" s="14">
        <v>25904</v>
      </c>
      <c r="C22" s="14">
        <v>12459</v>
      </c>
      <c r="D22" s="14">
        <v>22275</v>
      </c>
      <c r="E22" s="14">
        <v>28985</v>
      </c>
      <c r="F22" s="14">
        <v>15515</v>
      </c>
      <c r="G22" s="14">
        <v>37233</v>
      </c>
      <c r="H22" s="14">
        <v>28993</v>
      </c>
      <c r="I22" s="14">
        <v>12738</v>
      </c>
      <c r="J22" s="12">
        <f t="shared" si="7"/>
        <v>184102</v>
      </c>
    </row>
    <row r="23" spans="1:10" ht="18.75" customHeight="1">
      <c r="A23" s="13" t="s">
        <v>31</v>
      </c>
      <c r="B23" s="14">
        <v>4831</v>
      </c>
      <c r="C23" s="14">
        <v>2896</v>
      </c>
      <c r="D23" s="14">
        <v>4175</v>
      </c>
      <c r="E23" s="14">
        <v>6319</v>
      </c>
      <c r="F23" s="14">
        <v>2978</v>
      </c>
      <c r="G23" s="14">
        <v>6358</v>
      </c>
      <c r="H23" s="14">
        <v>4037</v>
      </c>
      <c r="I23" s="14">
        <v>1661</v>
      </c>
      <c r="J23" s="12">
        <f t="shared" si="7"/>
        <v>33255</v>
      </c>
    </row>
    <row r="24" spans="1:10" ht="18.75" customHeight="1">
      <c r="A24" s="17" t="s">
        <v>32</v>
      </c>
      <c r="B24" s="14">
        <f>B25+B26</f>
        <v>28872</v>
      </c>
      <c r="C24" s="14">
        <f aca="true" t="shared" si="8" ref="C24:I24">C25+C26</f>
        <v>21518</v>
      </c>
      <c r="D24" s="14">
        <f t="shared" si="8"/>
        <v>34802</v>
      </c>
      <c r="E24" s="14">
        <f t="shared" si="8"/>
        <v>48049</v>
      </c>
      <c r="F24" s="14">
        <f t="shared" si="8"/>
        <v>24422</v>
      </c>
      <c r="G24" s="14">
        <f t="shared" si="8"/>
        <v>40056</v>
      </c>
      <c r="H24" s="14">
        <f t="shared" si="8"/>
        <v>19175</v>
      </c>
      <c r="I24" s="14">
        <f t="shared" si="8"/>
        <v>8100</v>
      </c>
      <c r="J24" s="12">
        <f t="shared" si="7"/>
        <v>224994</v>
      </c>
    </row>
    <row r="25" spans="1:10" ht="18.75" customHeight="1">
      <c r="A25" s="13" t="s">
        <v>33</v>
      </c>
      <c r="B25" s="14">
        <v>18478</v>
      </c>
      <c r="C25" s="14">
        <v>13772</v>
      </c>
      <c r="D25" s="14">
        <v>22273</v>
      </c>
      <c r="E25" s="14">
        <v>30751</v>
      </c>
      <c r="F25" s="14">
        <v>15630</v>
      </c>
      <c r="G25" s="14">
        <v>25636</v>
      </c>
      <c r="H25" s="14">
        <v>12272</v>
      </c>
      <c r="I25" s="14">
        <v>5184</v>
      </c>
      <c r="J25" s="12">
        <f t="shared" si="7"/>
        <v>143996</v>
      </c>
    </row>
    <row r="26" spans="1:10" ht="18.75" customHeight="1">
      <c r="A26" s="13" t="s">
        <v>34</v>
      </c>
      <c r="B26" s="14">
        <v>10394</v>
      </c>
      <c r="C26" s="14">
        <v>7746</v>
      </c>
      <c r="D26" s="14">
        <v>12529</v>
      </c>
      <c r="E26" s="14">
        <v>17298</v>
      </c>
      <c r="F26" s="14">
        <v>8792</v>
      </c>
      <c r="G26" s="14">
        <v>14420</v>
      </c>
      <c r="H26" s="14">
        <v>6903</v>
      </c>
      <c r="I26" s="14">
        <v>2916</v>
      </c>
      <c r="J26" s="12">
        <f t="shared" si="7"/>
        <v>80998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0.9788</v>
      </c>
      <c r="C29" s="22">
        <v>0.9857</v>
      </c>
      <c r="D29" s="22">
        <v>1</v>
      </c>
      <c r="E29" s="22">
        <v>0.9992</v>
      </c>
      <c r="F29" s="22">
        <v>1</v>
      </c>
      <c r="G29" s="22">
        <v>1</v>
      </c>
      <c r="H29" s="22">
        <v>0.9391</v>
      </c>
      <c r="I29" s="22">
        <v>0.9923</v>
      </c>
      <c r="J29" s="21"/>
    </row>
    <row r="30" spans="1:10" ht="18.75" customHeight="1">
      <c r="A30" s="17" t="s">
        <v>36</v>
      </c>
      <c r="B30" s="23">
        <v>0.7898</v>
      </c>
      <c r="C30" s="23">
        <v>0.7326</v>
      </c>
      <c r="D30" s="23">
        <v>0.7597</v>
      </c>
      <c r="E30" s="23">
        <v>0.7474</v>
      </c>
      <c r="F30" s="23">
        <v>0.7056</v>
      </c>
      <c r="G30" s="23">
        <v>0.6762</v>
      </c>
      <c r="H30" s="23">
        <v>0.6049</v>
      </c>
      <c r="I30" s="24">
        <v>0.8414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0.9536377654301064</v>
      </c>
      <c r="C32" s="23">
        <f aca="true" t="shared" si="9" ref="C32:I32">(((+C$8+C$20)*C$29)+(C$24*C$30))/C$7</f>
        <v>0.9481088500828271</v>
      </c>
      <c r="D32" s="23">
        <f t="shared" si="9"/>
        <v>0.9649560611965253</v>
      </c>
      <c r="E32" s="23">
        <f t="shared" si="9"/>
        <v>0.9587206944430504</v>
      </c>
      <c r="F32" s="23">
        <f t="shared" si="9"/>
        <v>0.9560960851962899</v>
      </c>
      <c r="G32" s="23">
        <f t="shared" si="9"/>
        <v>0.9595615960690657</v>
      </c>
      <c r="H32" s="23">
        <f t="shared" si="9"/>
        <v>0.9062565376493983</v>
      </c>
      <c r="I32" s="23">
        <f t="shared" si="9"/>
        <v>0.9797640780283682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1.4918709202388585</v>
      </c>
      <c r="C35" s="26">
        <f aca="true" t="shared" si="10" ref="C35:I35">C32*C34</f>
        <v>1.4583810331974045</v>
      </c>
      <c r="D35" s="26">
        <f t="shared" si="10"/>
        <v>1.4995417190994005</v>
      </c>
      <c r="E35" s="26">
        <f t="shared" si="10"/>
        <v>1.4890849826089458</v>
      </c>
      <c r="F35" s="26">
        <f t="shared" si="10"/>
        <v>1.4452348423827117</v>
      </c>
      <c r="G35" s="26">
        <f t="shared" si="10"/>
        <v>1.5203293928118276</v>
      </c>
      <c r="H35" s="26">
        <f t="shared" si="10"/>
        <v>1.6453993697562477</v>
      </c>
      <c r="I35" s="26">
        <f t="shared" si="10"/>
        <v>1.8816369118534813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323534.59</v>
      </c>
      <c r="C41" s="29">
        <f aca="true" t="shared" si="13" ref="C41:I41">+C42+C43</f>
        <v>211290.24</v>
      </c>
      <c r="D41" s="29">
        <f t="shared" si="13"/>
        <v>357852.14</v>
      </c>
      <c r="E41" s="29">
        <f t="shared" si="13"/>
        <v>445068.14</v>
      </c>
      <c r="F41" s="29">
        <f t="shared" si="13"/>
        <v>236675.99</v>
      </c>
      <c r="G41" s="29">
        <f t="shared" si="13"/>
        <v>487627.41</v>
      </c>
      <c r="H41" s="29">
        <f t="shared" si="13"/>
        <v>321043.74</v>
      </c>
      <c r="I41" s="29">
        <f t="shared" si="13"/>
        <v>183465.24</v>
      </c>
      <c r="J41" s="29">
        <f t="shared" si="12"/>
        <v>2566557.49</v>
      </c>
      <c r="L41" s="43"/>
      <c r="M41" s="43"/>
    </row>
    <row r="42" spans="1:10" ht="15.75">
      <c r="A42" s="17" t="s">
        <v>72</v>
      </c>
      <c r="B42" s="30">
        <f>ROUND(+B7*B35,2)</f>
        <v>323534.59</v>
      </c>
      <c r="C42" s="30">
        <f aca="true" t="shared" si="14" ref="C42:I42">ROUND(+C7*C35,2)</f>
        <v>211290.24</v>
      </c>
      <c r="D42" s="30">
        <f t="shared" si="14"/>
        <v>357852.14</v>
      </c>
      <c r="E42" s="30">
        <f t="shared" si="14"/>
        <v>445068.14</v>
      </c>
      <c r="F42" s="30">
        <f t="shared" si="14"/>
        <v>236675.99</v>
      </c>
      <c r="G42" s="30">
        <f t="shared" si="14"/>
        <v>487627.41</v>
      </c>
      <c r="H42" s="30">
        <f t="shared" si="14"/>
        <v>321043.74</v>
      </c>
      <c r="I42" s="30">
        <f t="shared" si="14"/>
        <v>183465.24</v>
      </c>
      <c r="J42" s="30">
        <f>SUM(B42:I42)</f>
        <v>2566557.49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-68580</v>
      </c>
      <c r="C45" s="31">
        <f t="shared" si="16"/>
        <v>-56439</v>
      </c>
      <c r="D45" s="31">
        <f t="shared" si="16"/>
        <v>-76827</v>
      </c>
      <c r="E45" s="31">
        <f t="shared" si="16"/>
        <v>-86316</v>
      </c>
      <c r="F45" s="31">
        <f t="shared" si="16"/>
        <v>-61641</v>
      </c>
      <c r="G45" s="31">
        <f t="shared" si="16"/>
        <v>-87717</v>
      </c>
      <c r="H45" s="31">
        <f t="shared" si="16"/>
        <v>-45816</v>
      </c>
      <c r="I45" s="31">
        <f t="shared" si="16"/>
        <v>-33801</v>
      </c>
      <c r="J45" s="31">
        <f t="shared" si="16"/>
        <v>-517137</v>
      </c>
      <c r="L45" s="43"/>
    </row>
    <row r="46" spans="1:12" ht="15.75">
      <c r="A46" s="17" t="s">
        <v>42</v>
      </c>
      <c r="B46" s="32">
        <f>B47+B48</f>
        <v>-68580</v>
      </c>
      <c r="C46" s="32">
        <f aca="true" t="shared" si="17" ref="C46:I46">C47+C48</f>
        <v>-56439</v>
      </c>
      <c r="D46" s="32">
        <f t="shared" si="17"/>
        <v>-76827</v>
      </c>
      <c r="E46" s="32">
        <f t="shared" si="17"/>
        <v>-86316</v>
      </c>
      <c r="F46" s="32">
        <f t="shared" si="17"/>
        <v>-61641</v>
      </c>
      <c r="G46" s="32">
        <f t="shared" si="17"/>
        <v>-87717</v>
      </c>
      <c r="H46" s="32">
        <f t="shared" si="17"/>
        <v>-45816</v>
      </c>
      <c r="I46" s="32">
        <f t="shared" si="17"/>
        <v>-33801</v>
      </c>
      <c r="J46" s="31">
        <f t="shared" si="12"/>
        <v>-517137</v>
      </c>
      <c r="L46" s="43"/>
    </row>
    <row r="47" spans="1:12" ht="15.75">
      <c r="A47" s="13" t="s">
        <v>67</v>
      </c>
      <c r="B47" s="20">
        <f aca="true" t="shared" si="18" ref="B47:I47">ROUND(-B9*$D$3,2)</f>
        <v>-68580</v>
      </c>
      <c r="C47" s="20">
        <f t="shared" si="18"/>
        <v>-56439</v>
      </c>
      <c r="D47" s="20">
        <f t="shared" si="18"/>
        <v>-76827</v>
      </c>
      <c r="E47" s="20">
        <f t="shared" si="18"/>
        <v>-86316</v>
      </c>
      <c r="F47" s="20">
        <f t="shared" si="18"/>
        <v>-61641</v>
      </c>
      <c r="G47" s="20">
        <f t="shared" si="18"/>
        <v>-87717</v>
      </c>
      <c r="H47" s="20">
        <f t="shared" si="18"/>
        <v>-45816</v>
      </c>
      <c r="I47" s="20">
        <f t="shared" si="18"/>
        <v>-33801</v>
      </c>
      <c r="J47" s="57">
        <f t="shared" si="12"/>
        <v>-517137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0</v>
      </c>
      <c r="C49" s="32">
        <f t="shared" si="20"/>
        <v>0</v>
      </c>
      <c r="D49" s="32">
        <f t="shared" si="20"/>
        <v>0</v>
      </c>
      <c r="E49" s="32">
        <f t="shared" si="20"/>
        <v>0</v>
      </c>
      <c r="F49" s="32">
        <f t="shared" si="20"/>
        <v>0</v>
      </c>
      <c r="G49" s="32">
        <f t="shared" si="20"/>
        <v>0</v>
      </c>
      <c r="H49" s="32">
        <f t="shared" si="20"/>
        <v>0</v>
      </c>
      <c r="I49" s="32">
        <f t="shared" si="20"/>
        <v>0</v>
      </c>
      <c r="J49" s="32">
        <f t="shared" si="20"/>
        <v>0</v>
      </c>
      <c r="L49" s="50"/>
    </row>
    <row r="50" spans="1:10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0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254954.59000000003</v>
      </c>
      <c r="C57" s="35">
        <f t="shared" si="21"/>
        <v>154851.24</v>
      </c>
      <c r="D57" s="35">
        <f t="shared" si="21"/>
        <v>281025.14</v>
      </c>
      <c r="E57" s="35">
        <f t="shared" si="21"/>
        <v>358752.14</v>
      </c>
      <c r="F57" s="35">
        <f t="shared" si="21"/>
        <v>175034.99</v>
      </c>
      <c r="G57" s="35">
        <f t="shared" si="21"/>
        <v>399910.41</v>
      </c>
      <c r="H57" s="35">
        <f t="shared" si="21"/>
        <v>275227.74</v>
      </c>
      <c r="I57" s="35">
        <f t="shared" si="21"/>
        <v>149664.24</v>
      </c>
      <c r="J57" s="35">
        <f>SUM(B57:I57)</f>
        <v>2049420.4899999998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2049420.4999999998</v>
      </c>
      <c r="L60" s="43"/>
    </row>
    <row r="61" spans="1:10" ht="17.25" customHeight="1">
      <c r="A61" s="17" t="s">
        <v>46</v>
      </c>
      <c r="B61" s="45">
        <v>49803.92</v>
      </c>
      <c r="C61" s="45">
        <v>39727.48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89531.4</v>
      </c>
    </row>
    <row r="62" spans="1:10" ht="17.25" customHeight="1">
      <c r="A62" s="17" t="s">
        <v>52</v>
      </c>
      <c r="B62" s="45">
        <v>205150.66</v>
      </c>
      <c r="C62" s="45">
        <v>115123.76</v>
      </c>
      <c r="D62" s="44">
        <v>0</v>
      </c>
      <c r="E62" s="45">
        <v>160595.08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480869.5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106634.83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106634.83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114399.8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114399.8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39705.15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39705.15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20285.35</v>
      </c>
      <c r="E66" s="44">
        <v>0</v>
      </c>
      <c r="F66" s="45">
        <v>24869.71</v>
      </c>
      <c r="G66" s="44">
        <v>0</v>
      </c>
      <c r="H66" s="44">
        <v>0</v>
      </c>
      <c r="I66" s="44">
        <v>0</v>
      </c>
      <c r="J66" s="35">
        <f t="shared" si="22"/>
        <v>45155.06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111689.44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111689.44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74315.64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74315.64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12151.99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12151.99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150165.28</v>
      </c>
      <c r="G70" s="44">
        <v>0</v>
      </c>
      <c r="H70" s="44">
        <v>0</v>
      </c>
      <c r="I70" s="44">
        <v>0</v>
      </c>
      <c r="J70" s="35">
        <f t="shared" si="22"/>
        <v>150165.28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229353.74</v>
      </c>
      <c r="H71" s="45">
        <v>275227.74</v>
      </c>
      <c r="I71" s="44">
        <v>0</v>
      </c>
      <c r="J71" s="32">
        <f t="shared" si="22"/>
        <v>504581.48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170556.67</v>
      </c>
      <c r="H72" s="44">
        <v>0</v>
      </c>
      <c r="I72" s="44">
        <v>0</v>
      </c>
      <c r="J72" s="35">
        <f t="shared" si="22"/>
        <v>170556.67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50472.65</v>
      </c>
      <c r="J73" s="32">
        <f t="shared" si="22"/>
        <v>50472.65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99191.61</v>
      </c>
      <c r="J74" s="35">
        <f t="shared" si="22"/>
        <v>99191.61</v>
      </c>
    </row>
    <row r="75" spans="1:10" ht="17.25" customHeight="1">
      <c r="A75" s="41" t="s">
        <v>65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f>SUM(B75:I75)</f>
        <v>0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1.5830849874543513</v>
      </c>
      <c r="C79" s="55">
        <v>1.5459722222222223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1.4710815799605916</v>
      </c>
      <c r="C80" s="55">
        <v>1.4288000443196929</v>
      </c>
      <c r="D80" s="55"/>
      <c r="E80" s="55">
        <v>1.5200055687469547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1.4043612883309322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1.472967779325491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1.8555446232202801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1.6529201326275378</v>
      </c>
      <c r="E84" s="55">
        <v>0</v>
      </c>
      <c r="F84" s="55">
        <v>1.5043282469525565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1.4682771257978178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1.4634983264675594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1.4515994180407372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1.4356738579850594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1.4619610718281253</v>
      </c>
      <c r="H89" s="55">
        <v>1.6453993521802415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1.599006398055694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1.8401930252372418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1.9038636435256675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2014-06-26T19:39:40Z</dcterms:modified>
  <cp:category/>
  <cp:version/>
  <cp:contentType/>
  <cp:contentStatus/>
</cp:coreProperties>
</file>