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<sst xmlns="http://schemas.openxmlformats.org/spreadsheetml/2006/main" count="98" uniqueCount="98">
  <si>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</si>
  <si>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</si>
  <si>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</si>
  <si>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</si>
  <si>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</si>
  <si>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</si>
  <si>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</si>
  <si>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</si>
  <si>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</si>
  <si>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</si>
  <si>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</si>
  <si>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</si>
  <si>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</si>
  <si>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</si>
  <si>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</si>
  <si>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</si>
  <si>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</si>
  <si>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</si>
  <si>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</si>
  <si>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</si>
  <si>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</si>
  <si>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</si>
  <si>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</si>
  <si>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</si>
  <si>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</si>
  <si>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</si>
  <si>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</si>
  <si>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</si>
  <si>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</si>
  <si>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</si>
  <si>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</si>
  <si>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</si>
  <si>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</si>
  <si>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</si>
  <si>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</si>
  <si>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</si>
  <si>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</si>
  <si>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</si>
  <si>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</si>
  <si>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</si>
  <si>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</si>
  <si>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</si>
  <si>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</si>
  <si>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</si>
  <si>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</si>
  <si>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</si>
  <si>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</si>
  <si>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</si>
  <si>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</si>
  <si>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</si>
  <si>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</si>
  <si>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</si>
  <si>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</si>
  <si>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</si>
  <si>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</si>
  <si>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</si>
  <si>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</si>
  <si>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</si>
  <si>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</si>
  <si>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</si>
  <si>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</si>
  <si>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</si>
  <si>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</si>
  <si>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</si>
  <si>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</si>
  <si>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</si>
  <si>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</si>
  <si>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</si>
  <si>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</si>
  <si>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</si>
  <si>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</si>
  <si>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</si>
  <si>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</si>
  <si>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</si>
  <si>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</si>
  <si>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</si>
  <si>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</si>
  <si>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</si>
  <si>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</si>
  <si>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</si>
  <si>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</si>
  <si>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</si>
  <si>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</si>
  <si>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</si>
  <si>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</si>
  <si>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</si>
  <si>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</si>
  <si>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</si>
  <si>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</si>
  <si>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</si>
  <si>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</si>
  <si>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</si>
  <si>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</si>
  <si>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</si>
  <si>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</si>
  <si>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</si>
  <si>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</si>
  <si>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18/06/14 - VENCIMENTO 26/06/14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</si>
</sst>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485677</v>
      </c>
      <c r="C7" s="10">
        <f aca="true" t="shared" si="0" ref="C7:I7">C8+C20+C24</f>
        <v>371681</v>
      </c>
      <c r="D7" s="10">
        <f t="shared" si="0"/>
        <v>557842</v>
      </c>
      <c r="E7" s="10">
        <f t="shared" si="0"/>
        <v>707660</v>
      </c>
      <c r="F7" s="10">
        <f t="shared" si="0"/>
        <v>435309</v>
      </c>
      <c r="G7" s="10">
        <f t="shared" si="0"/>
        <v>704212</v>
      </c>
      <c r="H7" s="10">
        <f t="shared" si="0"/>
        <v>359125</v>
      </c>
      <c r="I7" s="10">
        <f t="shared" si="0"/>
        <v>252582</v>
      </c>
      <c r="J7" s="10">
        <f>+J8+J20+J24</f>
        <v>3874088</v>
      </c>
      <c r="L7" s="42"/>
    </row>
    <row r="8" spans="1:10" ht="15.75">
      <c r="A8" s="11" t="s">
        <v>96</v>
      </c>
      <c r="B8" s="12">
        <f>+B9+B12+B16</f>
        <v>269493</v>
      </c>
      <c r="C8" s="12">
        <f aca="true" t="shared" si="1" ref="C8:I8">+C9+C12+C16</f>
        <v>217306</v>
      </c>
      <c r="D8" s="12">
        <f t="shared" si="1"/>
        <v>351994</v>
      </c>
      <c r="E8" s="12">
        <f t="shared" si="1"/>
        <v>415589</v>
      </c>
      <c r="F8" s="12">
        <f t="shared" si="1"/>
        <v>247557</v>
      </c>
      <c r="G8" s="12">
        <f t="shared" si="1"/>
        <v>408544</v>
      </c>
      <c r="H8" s="12">
        <f t="shared" si="1"/>
        <v>190532</v>
      </c>
      <c r="I8" s="12">
        <f t="shared" si="1"/>
        <v>152930</v>
      </c>
      <c r="J8" s="12">
        <f>SUM(B8:I8)</f>
        <v>2253945</v>
      </c>
    </row>
    <row r="9" spans="1:10" ht="15.75">
      <c r="A9" s="13" t="s">
        <v>22</v>
      </c>
      <c r="B9" s="14">
        <v>32248</v>
      </c>
      <c r="C9" s="14">
        <v>31772</v>
      </c>
      <c r="D9" s="14">
        <v>34995</v>
      </c>
      <c r="E9" s="14">
        <v>41536</v>
      </c>
      <c r="F9" s="14">
        <v>34975</v>
      </c>
      <c r="G9" s="14">
        <v>42346</v>
      </c>
      <c r="H9" s="14">
        <v>18636</v>
      </c>
      <c r="I9" s="14">
        <v>22915</v>
      </c>
      <c r="J9" s="12">
        <f aca="true" t="shared" si="2" ref="J9:J19">SUM(B9:I9)</f>
        <v>259423</v>
      </c>
    </row>
    <row r="10" spans="1:10" ht="15.75">
      <c r="A10" s="15" t="s">
        <v>23</v>
      </c>
      <c r="B10" s="14">
        <f>+B9-B11</f>
        <v>32248</v>
      </c>
      <c r="C10" s="14">
        <f aca="true" t="shared" si="3" ref="C10:I10">+C9-C11</f>
        <v>31772</v>
      </c>
      <c r="D10" s="14">
        <f t="shared" si="3"/>
        <v>34995</v>
      </c>
      <c r="E10" s="14">
        <f t="shared" si="3"/>
        <v>41536</v>
      </c>
      <c r="F10" s="14">
        <f t="shared" si="3"/>
        <v>34975</v>
      </c>
      <c r="G10" s="14">
        <f t="shared" si="3"/>
        <v>42346</v>
      </c>
      <c r="H10" s="14">
        <f t="shared" si="3"/>
        <v>18636</v>
      </c>
      <c r="I10" s="14">
        <f t="shared" si="3"/>
        <v>22915</v>
      </c>
      <c r="J10" s="12">
        <f t="shared" si="2"/>
        <v>259423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231171</v>
      </c>
      <c r="C12" s="14">
        <f aca="true" t="shared" si="4" ref="C12:I12">C13+C14+C15</f>
        <v>180722</v>
      </c>
      <c r="D12" s="14">
        <f t="shared" si="4"/>
        <v>310724</v>
      </c>
      <c r="E12" s="14">
        <f t="shared" si="4"/>
        <v>365035</v>
      </c>
      <c r="F12" s="14">
        <f t="shared" si="4"/>
        <v>207179</v>
      </c>
      <c r="G12" s="14">
        <f t="shared" si="4"/>
        <v>358335</v>
      </c>
      <c r="H12" s="14">
        <f t="shared" si="4"/>
        <v>167935</v>
      </c>
      <c r="I12" s="14">
        <f t="shared" si="4"/>
        <v>127632</v>
      </c>
      <c r="J12" s="12">
        <f t="shared" si="2"/>
        <v>1948733</v>
      </c>
    </row>
    <row r="13" spans="1:10" ht="15.75">
      <c r="A13" s="15" t="s">
        <v>25</v>
      </c>
      <c r="B13" s="14">
        <v>103024</v>
      </c>
      <c r="C13" s="14">
        <v>82530</v>
      </c>
      <c r="D13" s="14">
        <v>139255</v>
      </c>
      <c r="E13" s="14">
        <v>165802</v>
      </c>
      <c r="F13" s="14">
        <v>98687</v>
      </c>
      <c r="G13" s="14">
        <v>167218</v>
      </c>
      <c r="H13" s="14">
        <v>77751</v>
      </c>
      <c r="I13" s="14">
        <v>58766</v>
      </c>
      <c r="J13" s="12">
        <f t="shared" si="2"/>
        <v>893033</v>
      </c>
    </row>
    <row r="14" spans="1:10" ht="15.75">
      <c r="A14" s="15" t="s">
        <v>26</v>
      </c>
      <c r="B14" s="14">
        <v>107208</v>
      </c>
      <c r="C14" s="14">
        <v>79778</v>
      </c>
      <c r="D14" s="14">
        <v>143776</v>
      </c>
      <c r="E14" s="14">
        <v>163652</v>
      </c>
      <c r="F14" s="14">
        <v>89529</v>
      </c>
      <c r="G14" s="14">
        <v>161101</v>
      </c>
      <c r="H14" s="14">
        <v>76074</v>
      </c>
      <c r="I14" s="14">
        <v>59459</v>
      </c>
      <c r="J14" s="12">
        <f t="shared" si="2"/>
        <v>880577</v>
      </c>
    </row>
    <row r="15" spans="1:10" ht="15.75">
      <c r="A15" s="15" t="s">
        <v>27</v>
      </c>
      <c r="B15" s="14">
        <v>20939</v>
      </c>
      <c r="C15" s="14">
        <v>18414</v>
      </c>
      <c r="D15" s="14">
        <v>27693</v>
      </c>
      <c r="E15" s="14">
        <v>35581</v>
      </c>
      <c r="F15" s="14">
        <v>18963</v>
      </c>
      <c r="G15" s="14">
        <v>30016</v>
      </c>
      <c r="H15" s="14">
        <v>14110</v>
      </c>
      <c r="I15" s="14">
        <v>9407</v>
      </c>
      <c r="J15" s="12">
        <f t="shared" si="2"/>
        <v>175123</v>
      </c>
    </row>
    <row r="16" spans="1:10" ht="15.75">
      <c r="A16" s="16" t="s">
        <v>95</v>
      </c>
      <c r="B16" s="14">
        <f>B17+B18+B19</f>
        <v>6074</v>
      </c>
      <c r="C16" s="14">
        <f aca="true" t="shared" si="5" ref="C16:I16">C17+C18+C19</f>
        <v>4812</v>
      </c>
      <c r="D16" s="14">
        <f t="shared" si="5"/>
        <v>6275</v>
      </c>
      <c r="E16" s="14">
        <f t="shared" si="5"/>
        <v>9018</v>
      </c>
      <c r="F16" s="14">
        <f t="shared" si="5"/>
        <v>5403</v>
      </c>
      <c r="G16" s="14">
        <f t="shared" si="5"/>
        <v>7863</v>
      </c>
      <c r="H16" s="14">
        <f t="shared" si="5"/>
        <v>3961</v>
      </c>
      <c r="I16" s="14">
        <f t="shared" si="5"/>
        <v>2383</v>
      </c>
      <c r="J16" s="12">
        <f t="shared" si="2"/>
        <v>45789</v>
      </c>
    </row>
    <row r="17" spans="1:10" ht="15.75">
      <c r="A17" s="15" t="s">
        <v>92</v>
      </c>
      <c r="B17" s="14">
        <v>2358</v>
      </c>
      <c r="C17" s="14">
        <v>1968</v>
      </c>
      <c r="D17" s="14">
        <v>2383</v>
      </c>
      <c r="E17" s="14">
        <v>3594</v>
      </c>
      <c r="F17" s="14">
        <v>2320</v>
      </c>
      <c r="G17" s="14">
        <v>3460</v>
      </c>
      <c r="H17" s="14">
        <v>1823</v>
      </c>
      <c r="I17" s="14">
        <v>1102</v>
      </c>
      <c r="J17" s="12">
        <f t="shared" si="2"/>
        <v>19008</v>
      </c>
    </row>
    <row r="18" spans="1:10" ht="15.75">
      <c r="A18" s="15" t="s">
        <v>93</v>
      </c>
      <c r="B18" s="14">
        <v>148</v>
      </c>
      <c r="C18" s="14">
        <v>149</v>
      </c>
      <c r="D18" s="14">
        <v>208</v>
      </c>
      <c r="E18" s="14">
        <v>271</v>
      </c>
      <c r="F18" s="14">
        <v>212</v>
      </c>
      <c r="G18" s="14">
        <v>273</v>
      </c>
      <c r="H18" s="14">
        <v>120</v>
      </c>
      <c r="I18" s="14">
        <v>83</v>
      </c>
      <c r="J18" s="12">
        <f t="shared" si="2"/>
        <v>1464</v>
      </c>
    </row>
    <row r="19" spans="1:10" ht="15.75">
      <c r="A19" s="15" t="s">
        <v>94</v>
      </c>
      <c r="B19" s="14">
        <v>3568</v>
      </c>
      <c r="C19" s="14">
        <v>2695</v>
      </c>
      <c r="D19" s="14">
        <v>3684</v>
      </c>
      <c r="E19" s="14">
        <v>5153</v>
      </c>
      <c r="F19" s="14">
        <v>2871</v>
      </c>
      <c r="G19" s="14">
        <v>4130</v>
      </c>
      <c r="H19" s="14">
        <v>2018</v>
      </c>
      <c r="I19" s="14">
        <v>1198</v>
      </c>
      <c r="J19" s="12">
        <f t="shared" si="2"/>
        <v>25317</v>
      </c>
    </row>
    <row r="20" spans="1:10" ht="15.75">
      <c r="A20" s="17" t="s">
        <v>28</v>
      </c>
      <c r="B20" s="18">
        <f>B21+B22+B23</f>
        <v>158785</v>
      </c>
      <c r="C20" s="18">
        <f aca="true" t="shared" si="6" ref="C20:I20">C21+C22+C23</f>
        <v>105400</v>
      </c>
      <c r="D20" s="18">
        <f t="shared" si="6"/>
        <v>131300</v>
      </c>
      <c r="E20" s="18">
        <f t="shared" si="6"/>
        <v>191248</v>
      </c>
      <c r="F20" s="18">
        <f t="shared" si="6"/>
        <v>130393</v>
      </c>
      <c r="G20" s="18">
        <f t="shared" si="6"/>
        <v>217399</v>
      </c>
      <c r="H20" s="18">
        <f t="shared" si="6"/>
        <v>134171</v>
      </c>
      <c r="I20" s="18">
        <f t="shared" si="6"/>
        <v>82122</v>
      </c>
      <c r="J20" s="12">
        <f aca="true" t="shared" si="7" ref="J20:J26">SUM(B20:I20)</f>
        <v>1150818</v>
      </c>
    </row>
    <row r="21" spans="1:10" ht="18.75" customHeight="1">
      <c r="A21" s="13" t="s">
        <v>29</v>
      </c>
      <c r="B21" s="14">
        <v>78041</v>
      </c>
      <c r="C21" s="14">
        <v>56098</v>
      </c>
      <c r="D21" s="14">
        <v>69904</v>
      </c>
      <c r="E21" s="14">
        <v>101135</v>
      </c>
      <c r="F21" s="14">
        <v>71055</v>
      </c>
      <c r="G21" s="14">
        <v>115634</v>
      </c>
      <c r="H21" s="14">
        <v>69127</v>
      </c>
      <c r="I21" s="14">
        <v>42262</v>
      </c>
      <c r="J21" s="12">
        <f t="shared" si="7"/>
        <v>603256</v>
      </c>
    </row>
    <row r="22" spans="1:10" ht="18.75" customHeight="1">
      <c r="A22" s="13" t="s">
        <v>30</v>
      </c>
      <c r="B22" s="14">
        <v>67234</v>
      </c>
      <c r="C22" s="14">
        <v>39603</v>
      </c>
      <c r="D22" s="14">
        <v>50128</v>
      </c>
      <c r="E22" s="14">
        <v>72644</v>
      </c>
      <c r="F22" s="14">
        <v>48744</v>
      </c>
      <c r="G22" s="14">
        <v>84730</v>
      </c>
      <c r="H22" s="14">
        <v>54912</v>
      </c>
      <c r="I22" s="14">
        <v>34299</v>
      </c>
      <c r="J22" s="12">
        <f t="shared" si="7"/>
        <v>452294</v>
      </c>
    </row>
    <row r="23" spans="1:10" ht="18.75" customHeight="1">
      <c r="A23" s="13" t="s">
        <v>31</v>
      </c>
      <c r="B23" s="14">
        <v>13510</v>
      </c>
      <c r="C23" s="14">
        <v>9699</v>
      </c>
      <c r="D23" s="14">
        <v>11268</v>
      </c>
      <c r="E23" s="14">
        <v>17469</v>
      </c>
      <c r="F23" s="14">
        <v>10594</v>
      </c>
      <c r="G23" s="14">
        <v>17035</v>
      </c>
      <c r="H23" s="14">
        <v>10132</v>
      </c>
      <c r="I23" s="14">
        <v>5561</v>
      </c>
      <c r="J23" s="12">
        <f t="shared" si="7"/>
        <v>95268</v>
      </c>
    </row>
    <row r="24" spans="1:10" ht="18.75" customHeight="1">
      <c r="A24" s="17" t="s">
        <v>32</v>
      </c>
      <c r="B24" s="14">
        <f>B25+B26</f>
        <v>57399</v>
      </c>
      <c r="C24" s="14">
        <f aca="true" t="shared" si="8" ref="C24:I24">C25+C26</f>
        <v>48975</v>
      </c>
      <c r="D24" s="14">
        <f t="shared" si="8"/>
        <v>74548</v>
      </c>
      <c r="E24" s="14">
        <f t="shared" si="8"/>
        <v>100823</v>
      </c>
      <c r="F24" s="14">
        <f t="shared" si="8"/>
        <v>57359</v>
      </c>
      <c r="G24" s="14">
        <f t="shared" si="8"/>
        <v>78269</v>
      </c>
      <c r="H24" s="14">
        <f t="shared" si="8"/>
        <v>34422</v>
      </c>
      <c r="I24" s="14">
        <f t="shared" si="8"/>
        <v>17530</v>
      </c>
      <c r="J24" s="12">
        <f t="shared" si="7"/>
        <v>469325</v>
      </c>
    </row>
    <row r="25" spans="1:10" ht="18.75" customHeight="1">
      <c r="A25" s="13" t="s">
        <v>33</v>
      </c>
      <c r="B25" s="14">
        <v>36735</v>
      </c>
      <c r="C25" s="14">
        <v>31344</v>
      </c>
      <c r="D25" s="14">
        <v>47711</v>
      </c>
      <c r="E25" s="14">
        <v>64527</v>
      </c>
      <c r="F25" s="14">
        <v>36710</v>
      </c>
      <c r="G25" s="14">
        <v>50092</v>
      </c>
      <c r="H25" s="14">
        <v>22030</v>
      </c>
      <c r="I25" s="14">
        <v>11219</v>
      </c>
      <c r="J25" s="12">
        <f t="shared" si="7"/>
        <v>300368</v>
      </c>
    </row>
    <row r="26" spans="1:10" ht="18.75" customHeight="1">
      <c r="A26" s="13" t="s">
        <v>34</v>
      </c>
      <c r="B26" s="14">
        <v>20664</v>
      </c>
      <c r="C26" s="14">
        <v>17631</v>
      </c>
      <c r="D26" s="14">
        <v>26837</v>
      </c>
      <c r="E26" s="14">
        <v>36296</v>
      </c>
      <c r="F26" s="14">
        <v>20649</v>
      </c>
      <c r="G26" s="14">
        <v>28177</v>
      </c>
      <c r="H26" s="14">
        <v>12392</v>
      </c>
      <c r="I26" s="14">
        <v>6311</v>
      </c>
      <c r="J26" s="12">
        <f t="shared" si="7"/>
        <v>168957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0.9788</v>
      </c>
      <c r="C29" s="22">
        <v>0.9857</v>
      </c>
      <c r="D29" s="22">
        <v>1</v>
      </c>
      <c r="E29" s="22">
        <v>0.9992</v>
      </c>
      <c r="F29" s="22">
        <v>1</v>
      </c>
      <c r="G29" s="22">
        <v>1</v>
      </c>
      <c r="H29" s="22">
        <v>0.9391</v>
      </c>
      <c r="I29" s="22">
        <v>0.9923</v>
      </c>
      <c r="J29" s="21"/>
    </row>
    <row r="30" spans="1:10" ht="18.75" customHeight="1">
      <c r="A30" s="17" t="s">
        <v>36</v>
      </c>
      <c r="B30" s="23">
        <v>0.7898</v>
      </c>
      <c r="C30" s="23">
        <v>0.7326</v>
      </c>
      <c r="D30" s="23">
        <v>0.7597</v>
      </c>
      <c r="E30" s="23">
        <v>0.7474</v>
      </c>
      <c r="F30" s="23">
        <v>0.7056</v>
      </c>
      <c r="G30" s="23">
        <v>0.6762</v>
      </c>
      <c r="H30" s="23">
        <v>0.6049</v>
      </c>
      <c r="I30" s="24">
        <v>0.8414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0.9564633215079158</v>
      </c>
      <c r="C32" s="23">
        <f aca="true" t="shared" si="9" ref="C32:I32">(((+C$8+C$20)*C$29)+(C$24*C$30))/C$7</f>
        <v>0.952349970001157</v>
      </c>
      <c r="D32" s="23">
        <f t="shared" si="9"/>
        <v>0.9678871716364132</v>
      </c>
      <c r="E32" s="23">
        <f t="shared" si="9"/>
        <v>0.963325100471978</v>
      </c>
      <c r="F32" s="23">
        <f t="shared" si="9"/>
        <v>0.9612080393467629</v>
      </c>
      <c r="G32" s="23">
        <f t="shared" si="9"/>
        <v>0.9640115445348844</v>
      </c>
      <c r="H32" s="23">
        <f t="shared" si="9"/>
        <v>0.9070670521406197</v>
      </c>
      <c r="I32" s="23">
        <f t="shared" si="9"/>
        <v>0.9818270565598498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1.4962912201669836</v>
      </c>
      <c r="C35" s="26">
        <f aca="true" t="shared" si="10" ref="C35:I35">C32*C34</f>
        <v>1.4649047238557797</v>
      </c>
      <c r="D35" s="26">
        <f t="shared" si="10"/>
        <v>1.5040966647229863</v>
      </c>
      <c r="E35" s="26">
        <f t="shared" si="10"/>
        <v>1.496236546053076</v>
      </c>
      <c r="F35" s="26">
        <f t="shared" si="10"/>
        <v>1.4529620722765668</v>
      </c>
      <c r="G35" s="26">
        <f t="shared" si="10"/>
        <v>1.5273798911610708</v>
      </c>
      <c r="H35" s="26">
        <f t="shared" si="10"/>
        <v>1.6468709398665091</v>
      </c>
      <c r="I35" s="26">
        <f t="shared" si="10"/>
        <v>1.8855988621231916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726714.23</v>
      </c>
      <c r="C41" s="29">
        <f aca="true" t="shared" si="13" ref="C41:I41">+C42+C43</f>
        <v>544477.25</v>
      </c>
      <c r="D41" s="29">
        <f t="shared" si="13"/>
        <v>839048.29</v>
      </c>
      <c r="E41" s="29">
        <f t="shared" si="13"/>
        <v>1058826.75</v>
      </c>
      <c r="F41" s="29">
        <f t="shared" si="13"/>
        <v>632487.47</v>
      </c>
      <c r="G41" s="29">
        <f t="shared" si="13"/>
        <v>1075599.25</v>
      </c>
      <c r="H41" s="29">
        <f t="shared" si="13"/>
        <v>591432.53</v>
      </c>
      <c r="I41" s="29">
        <f t="shared" si="13"/>
        <v>476268.33</v>
      </c>
      <c r="J41" s="29">
        <f t="shared" si="12"/>
        <v>5944854.100000001</v>
      </c>
      <c r="L41" s="43"/>
      <c r="M41" s="43"/>
    </row>
    <row r="42" spans="1:10" ht="15.75">
      <c r="A42" s="17" t="s">
        <v>72</v>
      </c>
      <c r="B42" s="30">
        <f>ROUND(+B7*B35,2)</f>
        <v>726714.23</v>
      </c>
      <c r="C42" s="30">
        <f aca="true" t="shared" si="14" ref="C42:I42">ROUND(+C7*C35,2)</f>
        <v>544477.25</v>
      </c>
      <c r="D42" s="30">
        <f t="shared" si="14"/>
        <v>839048.29</v>
      </c>
      <c r="E42" s="30">
        <f t="shared" si="14"/>
        <v>1058826.75</v>
      </c>
      <c r="F42" s="30">
        <f t="shared" si="14"/>
        <v>632487.47</v>
      </c>
      <c r="G42" s="30">
        <f t="shared" si="14"/>
        <v>1075599.25</v>
      </c>
      <c r="H42" s="30">
        <f t="shared" si="14"/>
        <v>591432.53</v>
      </c>
      <c r="I42" s="30">
        <f t="shared" si="14"/>
        <v>476268.33</v>
      </c>
      <c r="J42" s="30">
        <f>SUM(B42:I42)</f>
        <v>5944854.100000001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-96825</v>
      </c>
      <c r="C45" s="31">
        <f t="shared" si="16"/>
        <v>-95424</v>
      </c>
      <c r="D45" s="31">
        <f t="shared" si="16"/>
        <v>-104985</v>
      </c>
      <c r="E45" s="31">
        <f t="shared" si="16"/>
        <v>-124608</v>
      </c>
      <c r="F45" s="31">
        <f t="shared" si="16"/>
        <v>-104925</v>
      </c>
      <c r="G45" s="31">
        <f t="shared" si="16"/>
        <v>-127173</v>
      </c>
      <c r="H45" s="31">
        <f t="shared" si="16"/>
        <v>-56043</v>
      </c>
      <c r="I45" s="31">
        <f t="shared" si="16"/>
        <v>-68745</v>
      </c>
      <c r="J45" s="31">
        <f t="shared" si="16"/>
        <v>-778728</v>
      </c>
      <c r="L45" s="43"/>
    </row>
    <row r="46" spans="1:12" ht="15.75">
      <c r="A46" s="17" t="s">
        <v>42</v>
      </c>
      <c r="B46" s="32">
        <f>B47+B48</f>
        <v>-96744</v>
      </c>
      <c r="C46" s="32">
        <f aca="true" t="shared" si="17" ref="C46:I46">C47+C48</f>
        <v>-95316</v>
      </c>
      <c r="D46" s="32">
        <f t="shared" si="17"/>
        <v>-104985</v>
      </c>
      <c r="E46" s="32">
        <f t="shared" si="17"/>
        <v>-124608</v>
      </c>
      <c r="F46" s="32">
        <f t="shared" si="17"/>
        <v>-104925</v>
      </c>
      <c r="G46" s="32">
        <f t="shared" si="17"/>
        <v>-127038</v>
      </c>
      <c r="H46" s="32">
        <f t="shared" si="17"/>
        <v>-55908</v>
      </c>
      <c r="I46" s="32">
        <f t="shared" si="17"/>
        <v>-68745</v>
      </c>
      <c r="J46" s="31">
        <f t="shared" si="12"/>
        <v>-778269</v>
      </c>
      <c r="L46" s="43"/>
    </row>
    <row r="47" spans="1:12" ht="15.75">
      <c r="A47" s="13" t="s">
        <v>67</v>
      </c>
      <c r="B47" s="20">
        <f aca="true" t="shared" si="18" ref="B47:I47">ROUND(-B9*$D$3,2)</f>
        <v>-96744</v>
      </c>
      <c r="C47" s="20">
        <f t="shared" si="18"/>
        <v>-95316</v>
      </c>
      <c r="D47" s="20">
        <f t="shared" si="18"/>
        <v>-104985</v>
      </c>
      <c r="E47" s="20">
        <f t="shared" si="18"/>
        <v>-124608</v>
      </c>
      <c r="F47" s="20">
        <f t="shared" si="18"/>
        <v>-104925</v>
      </c>
      <c r="G47" s="20">
        <f t="shared" si="18"/>
        <v>-127038</v>
      </c>
      <c r="H47" s="20">
        <f t="shared" si="18"/>
        <v>-55908</v>
      </c>
      <c r="I47" s="20">
        <f t="shared" si="18"/>
        <v>-68745</v>
      </c>
      <c r="J47" s="57">
        <f t="shared" si="12"/>
        <v>-778269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-81</v>
      </c>
      <c r="C49" s="32">
        <f t="shared" si="20"/>
        <v>-108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-135</v>
      </c>
      <c r="H49" s="32">
        <f t="shared" si="20"/>
        <v>-135</v>
      </c>
      <c r="I49" s="32">
        <f t="shared" si="20"/>
        <v>0</v>
      </c>
      <c r="J49" s="32">
        <f t="shared" si="20"/>
        <v>-459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-81</v>
      </c>
      <c r="C54" s="27">
        <v>-108</v>
      </c>
      <c r="D54" s="27">
        <v>0</v>
      </c>
      <c r="E54" s="27">
        <v>0</v>
      </c>
      <c r="F54" s="27">
        <v>0</v>
      </c>
      <c r="G54" s="27">
        <v>-135</v>
      </c>
      <c r="H54" s="27">
        <v>-135</v>
      </c>
      <c r="I54" s="27">
        <v>0</v>
      </c>
      <c r="J54" s="27">
        <f t="shared" si="12"/>
        <v>-459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629889.23</v>
      </c>
      <c r="C57" s="35">
        <f t="shared" si="21"/>
        <v>449053.25</v>
      </c>
      <c r="D57" s="35">
        <f t="shared" si="21"/>
        <v>734063.29</v>
      </c>
      <c r="E57" s="35">
        <f t="shared" si="21"/>
        <v>934218.75</v>
      </c>
      <c r="F57" s="35">
        <f t="shared" si="21"/>
        <v>527562.47</v>
      </c>
      <c r="G57" s="35">
        <f t="shared" si="21"/>
        <v>948426.25</v>
      </c>
      <c r="H57" s="35">
        <f t="shared" si="21"/>
        <v>535389.53</v>
      </c>
      <c r="I57" s="35">
        <f t="shared" si="21"/>
        <v>407523.33</v>
      </c>
      <c r="J57" s="35">
        <f>SUM(B57:I57)</f>
        <v>5166126.100000001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5166126.090000001</v>
      </c>
      <c r="L60" s="43"/>
    </row>
    <row r="61" spans="1:10" ht="17.25" customHeight="1">
      <c r="A61" s="17" t="s">
        <v>46</v>
      </c>
      <c r="B61" s="45">
        <v>102897.47</v>
      </c>
      <c r="C61" s="45">
        <v>95757.52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198654.99</v>
      </c>
    </row>
    <row r="62" spans="1:10" ht="17.25" customHeight="1">
      <c r="A62" s="17" t="s">
        <v>52</v>
      </c>
      <c r="B62" s="45">
        <v>309771.12</v>
      </c>
      <c r="C62" s="45">
        <v>246526.44</v>
      </c>
      <c r="D62" s="44">
        <v>0</v>
      </c>
      <c r="E62" s="45">
        <v>150600.16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706897.7200000001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154371.7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154371.7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138996.09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138996.09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38982.13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38982.13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43339.99</v>
      </c>
      <c r="E66" s="44">
        <v>0</v>
      </c>
      <c r="F66" s="45">
        <v>74412.31</v>
      </c>
      <c r="G66" s="44">
        <v>0</v>
      </c>
      <c r="H66" s="44">
        <v>0</v>
      </c>
      <c r="I66" s="44">
        <v>0</v>
      </c>
      <c r="J66" s="35">
        <f t="shared" si="22"/>
        <v>117752.29999999999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168157.98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168157.98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83007.19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83007.19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18717.34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18717.34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235880.56</v>
      </c>
      <c r="G70" s="44">
        <v>0</v>
      </c>
      <c r="H70" s="44">
        <v>0</v>
      </c>
      <c r="I70" s="44">
        <v>0</v>
      </c>
      <c r="J70" s="35">
        <f t="shared" si="22"/>
        <v>235880.56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228275.63</v>
      </c>
      <c r="H71" s="45">
        <v>273735.55</v>
      </c>
      <c r="I71" s="44">
        <v>0</v>
      </c>
      <c r="J71" s="32">
        <f t="shared" si="22"/>
        <v>502011.18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258220.75</v>
      </c>
      <c r="H72" s="44">
        <v>0</v>
      </c>
      <c r="I72" s="44">
        <v>0</v>
      </c>
      <c r="J72" s="35">
        <f t="shared" si="22"/>
        <v>258220.75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79513.58</v>
      </c>
      <c r="J73" s="32">
        <f t="shared" si="22"/>
        <v>79513.58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159519.43</v>
      </c>
      <c r="J74" s="35">
        <f t="shared" si="22"/>
        <v>159519.43</v>
      </c>
    </row>
    <row r="75" spans="1:10" ht="17.25" customHeight="1">
      <c r="A75" s="41" t="s">
        <v>65</v>
      </c>
      <c r="B75" s="39">
        <v>217220.64</v>
      </c>
      <c r="C75" s="39">
        <v>106769.3</v>
      </c>
      <c r="D75" s="39">
        <v>358373.38</v>
      </c>
      <c r="E75" s="39">
        <v>513736.07</v>
      </c>
      <c r="F75" s="39">
        <v>217269.6</v>
      </c>
      <c r="G75" s="39">
        <v>461929.87</v>
      </c>
      <c r="H75" s="39">
        <v>261653.97</v>
      </c>
      <c r="I75" s="39">
        <v>168490.32</v>
      </c>
      <c r="J75" s="39">
        <f>SUM(B75:I75)</f>
        <v>2305443.1500000004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1.5909335903196744</v>
      </c>
      <c r="C79" s="55">
        <v>1.5543708587831568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1.475440333271356</v>
      </c>
      <c r="C80" s="55">
        <v>1.4351914054799921</v>
      </c>
      <c r="D80" s="55"/>
      <c r="E80" s="55">
        <v>1.5281476509179408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1.408314301958691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1.4826674577331347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1.779695768100089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1.682357743422837</v>
      </c>
      <c r="E84" s="55">
        <v>0</v>
      </c>
      <c r="F84" s="55">
        <v>1.4970236155829495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1.4739819905554379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1.4717578447099744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1.4585706404303251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1.4433499742550764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1.4687034396676764</v>
      </c>
      <c r="H89" s="55">
        <v>1.6468709223807867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1.6069810323133351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1.8440675602048602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1.909299368206353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2014-06-25T18:57:24Z</dcterms:modified>
  <cp:category/>
  <cp:version/>
  <cp:contentType/>
  <cp:contentStatus/>
</cp:coreProperties>
</file>