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<sst xmlns="http://schemas.openxmlformats.org/spreadsheetml/2006/main" count="98" uniqueCount="98">
  <si>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</si>
  <si>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</si>
  <si>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</si>
  <si>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</si>
  <si>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</si>
  <si>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</si>
  <si>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</si>
  <si>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</si>
  <si>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</si>
  <si>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</si>
  <si>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</si>
  <si>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</si>
  <si>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</si>
  <si>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</si>
  <si>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</si>
  <si>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</si>
  <si>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</si>
  <si>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</si>
  <si>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</si>
  <si>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</si>
  <si>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</si>
  <si>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</si>
  <si>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</si>
  <si>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</si>
  <si>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</si>
  <si>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</si>
  <si>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</si>
  <si>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</si>
  <si>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</si>
  <si>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</si>
  <si>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</si>
  <si>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</si>
  <si>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</si>
  <si>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</si>
  <si>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</si>
  <si>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</si>
  <si>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</si>
  <si>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</si>
  <si>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</si>
  <si>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</si>
  <si>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</si>
  <si>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</si>
  <si>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</si>
  <si>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</si>
  <si>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</si>
  <si>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</si>
  <si>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</si>
  <si>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</si>
  <si>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</si>
  <si>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</si>
  <si>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</si>
  <si>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</si>
  <si>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</si>
  <si>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</si>
  <si>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</si>
  <si>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</si>
  <si>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</si>
  <si>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</si>
  <si>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</si>
  <si>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</si>
  <si>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</si>
  <si>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</si>
  <si>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</si>
  <si>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</si>
  <si>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</si>
  <si>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</si>
  <si>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</si>
  <si>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</si>
  <si>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</si>
  <si>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</si>
  <si>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</si>
  <si>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</si>
  <si>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</si>
  <si>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</si>
  <si>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</si>
  <si>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</si>
  <si>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</si>
  <si>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</si>
  <si>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</si>
  <si>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</si>
  <si>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</si>
  <si>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</si>
  <si>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</si>
  <si>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</si>
  <si>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</si>
  <si>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</si>
  <si>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</si>
  <si>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</si>
  <si>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</si>
  <si>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</si>
  <si>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</si>
  <si>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</si>
  <si>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</si>
  <si>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</si>
  <si>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</si>
  <si>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</si>
  <si>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</si>
  <si>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17/06/14 - VENCIMENTO 25/06/14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</si>
</sst>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395576</v>
      </c>
      <c r="C7" s="10">
        <f aca="true" t="shared" si="0" ref="C7:I7">C8+C20+C24</f>
        <v>292660</v>
      </c>
      <c r="D7" s="10">
        <f t="shared" si="0"/>
        <v>439828</v>
      </c>
      <c r="E7" s="10">
        <f t="shared" si="0"/>
        <v>556700</v>
      </c>
      <c r="F7" s="10">
        <f t="shared" si="0"/>
        <v>342626</v>
      </c>
      <c r="G7" s="10">
        <f t="shared" si="0"/>
        <v>578939</v>
      </c>
      <c r="H7" s="10">
        <f t="shared" si="0"/>
        <v>300594</v>
      </c>
      <c r="I7" s="10">
        <f t="shared" si="0"/>
        <v>201945</v>
      </c>
      <c r="J7" s="10">
        <f>+J8+J20+J24</f>
        <v>3108868</v>
      </c>
      <c r="L7" s="42"/>
    </row>
    <row r="8" spans="1:10" ht="15.75">
      <c r="A8" s="11" t="s">
        <v>96</v>
      </c>
      <c r="B8" s="12">
        <f>+B9+B12+B16</f>
        <v>228148</v>
      </c>
      <c r="C8" s="12">
        <f aca="true" t="shared" si="1" ref="C8:I8">+C9+C12+C16</f>
        <v>176673</v>
      </c>
      <c r="D8" s="12">
        <f t="shared" si="1"/>
        <v>287346</v>
      </c>
      <c r="E8" s="12">
        <f t="shared" si="1"/>
        <v>334016</v>
      </c>
      <c r="F8" s="12">
        <f t="shared" si="1"/>
        <v>199795</v>
      </c>
      <c r="G8" s="12">
        <f t="shared" si="1"/>
        <v>350692</v>
      </c>
      <c r="H8" s="12">
        <f t="shared" si="1"/>
        <v>168039</v>
      </c>
      <c r="I8" s="12">
        <f t="shared" si="1"/>
        <v>125030</v>
      </c>
      <c r="J8" s="12">
        <f>SUM(B8:I8)</f>
        <v>1869739</v>
      </c>
    </row>
    <row r="9" spans="1:10" ht="15.75">
      <c r="A9" s="13" t="s">
        <v>22</v>
      </c>
      <c r="B9" s="14">
        <v>25742</v>
      </c>
      <c r="C9" s="14">
        <v>24297</v>
      </c>
      <c r="D9" s="14">
        <v>26225</v>
      </c>
      <c r="E9" s="14">
        <v>30808</v>
      </c>
      <c r="F9" s="14">
        <v>26369</v>
      </c>
      <c r="G9" s="14">
        <v>33721</v>
      </c>
      <c r="H9" s="14">
        <v>14690</v>
      </c>
      <c r="I9" s="14">
        <v>16861</v>
      </c>
      <c r="J9" s="12">
        <f aca="true" t="shared" si="2" ref="J9:J19">SUM(B9:I9)</f>
        <v>198713</v>
      </c>
    </row>
    <row r="10" spans="1:10" ht="15.75">
      <c r="A10" s="15" t="s">
        <v>23</v>
      </c>
      <c r="B10" s="14">
        <f>+B9-B11</f>
        <v>25742</v>
      </c>
      <c r="C10" s="14">
        <f aca="true" t="shared" si="3" ref="C10:I10">+C9-C11</f>
        <v>24297</v>
      </c>
      <c r="D10" s="14">
        <f t="shared" si="3"/>
        <v>26225</v>
      </c>
      <c r="E10" s="14">
        <f t="shared" si="3"/>
        <v>30808</v>
      </c>
      <c r="F10" s="14">
        <f t="shared" si="3"/>
        <v>26369</v>
      </c>
      <c r="G10" s="14">
        <f t="shared" si="3"/>
        <v>33721</v>
      </c>
      <c r="H10" s="14">
        <f t="shared" si="3"/>
        <v>14690</v>
      </c>
      <c r="I10" s="14">
        <f t="shared" si="3"/>
        <v>16861</v>
      </c>
      <c r="J10" s="12">
        <f t="shared" si="2"/>
        <v>198713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197282</v>
      </c>
      <c r="C12" s="14">
        <f aca="true" t="shared" si="4" ref="C12:I12">C13+C14+C15</f>
        <v>148576</v>
      </c>
      <c r="D12" s="14">
        <f t="shared" si="4"/>
        <v>256080</v>
      </c>
      <c r="E12" s="14">
        <f t="shared" si="4"/>
        <v>296894</v>
      </c>
      <c r="F12" s="14">
        <f t="shared" si="4"/>
        <v>169076</v>
      </c>
      <c r="G12" s="14">
        <f t="shared" si="4"/>
        <v>310246</v>
      </c>
      <c r="H12" s="14">
        <f t="shared" si="4"/>
        <v>149948</v>
      </c>
      <c r="I12" s="14">
        <f t="shared" si="4"/>
        <v>106227</v>
      </c>
      <c r="J12" s="12">
        <f t="shared" si="2"/>
        <v>1634329</v>
      </c>
    </row>
    <row r="13" spans="1:10" ht="15.75">
      <c r="A13" s="15" t="s">
        <v>25</v>
      </c>
      <c r="B13" s="14">
        <v>85680</v>
      </c>
      <c r="C13" s="14">
        <v>67274</v>
      </c>
      <c r="D13" s="14">
        <v>112481</v>
      </c>
      <c r="E13" s="14">
        <v>133205</v>
      </c>
      <c r="F13" s="14">
        <v>78817</v>
      </c>
      <c r="G13" s="14">
        <v>141139</v>
      </c>
      <c r="H13" s="14">
        <v>67258</v>
      </c>
      <c r="I13" s="14">
        <v>47892</v>
      </c>
      <c r="J13" s="12">
        <f t="shared" si="2"/>
        <v>733746</v>
      </c>
    </row>
    <row r="14" spans="1:10" ht="15.75">
      <c r="A14" s="15" t="s">
        <v>26</v>
      </c>
      <c r="B14" s="14">
        <v>96010</v>
      </c>
      <c r="C14" s="14">
        <v>68802</v>
      </c>
      <c r="D14" s="14">
        <v>124562</v>
      </c>
      <c r="E14" s="14">
        <v>140169</v>
      </c>
      <c r="F14" s="14">
        <v>77243</v>
      </c>
      <c r="G14" s="14">
        <v>146415</v>
      </c>
      <c r="H14" s="14">
        <v>72081</v>
      </c>
      <c r="I14" s="14">
        <v>51516</v>
      </c>
      <c r="J14" s="12">
        <f t="shared" si="2"/>
        <v>776798</v>
      </c>
    </row>
    <row r="15" spans="1:10" ht="15.75">
      <c r="A15" s="15" t="s">
        <v>27</v>
      </c>
      <c r="B15" s="14">
        <v>15592</v>
      </c>
      <c r="C15" s="14">
        <v>12500</v>
      </c>
      <c r="D15" s="14">
        <v>19037</v>
      </c>
      <c r="E15" s="14">
        <v>23520</v>
      </c>
      <c r="F15" s="14">
        <v>13016</v>
      </c>
      <c r="G15" s="14">
        <v>22692</v>
      </c>
      <c r="H15" s="14">
        <v>10609</v>
      </c>
      <c r="I15" s="14">
        <v>6819</v>
      </c>
      <c r="J15" s="12">
        <f t="shared" si="2"/>
        <v>123785</v>
      </c>
    </row>
    <row r="16" spans="1:10" ht="15.75">
      <c r="A16" s="16" t="s">
        <v>95</v>
      </c>
      <c r="B16" s="14">
        <f>B17+B18+B19</f>
        <v>5124</v>
      </c>
      <c r="C16" s="14">
        <f aca="true" t="shared" si="5" ref="C16:I16">C17+C18+C19</f>
        <v>3800</v>
      </c>
      <c r="D16" s="14">
        <f t="shared" si="5"/>
        <v>5041</v>
      </c>
      <c r="E16" s="14">
        <f t="shared" si="5"/>
        <v>6314</v>
      </c>
      <c r="F16" s="14">
        <f t="shared" si="5"/>
        <v>4350</v>
      </c>
      <c r="G16" s="14">
        <f t="shared" si="5"/>
        <v>6725</v>
      </c>
      <c r="H16" s="14">
        <f t="shared" si="5"/>
        <v>3401</v>
      </c>
      <c r="I16" s="14">
        <f t="shared" si="5"/>
        <v>1942</v>
      </c>
      <c r="J16" s="12">
        <f t="shared" si="2"/>
        <v>36697</v>
      </c>
    </row>
    <row r="17" spans="1:10" ht="15.75">
      <c r="A17" s="15" t="s">
        <v>92</v>
      </c>
      <c r="B17" s="14">
        <v>2105</v>
      </c>
      <c r="C17" s="14">
        <v>1686</v>
      </c>
      <c r="D17" s="14">
        <v>2047</v>
      </c>
      <c r="E17" s="14">
        <v>2725</v>
      </c>
      <c r="F17" s="14">
        <v>2016</v>
      </c>
      <c r="G17" s="14">
        <v>3037</v>
      </c>
      <c r="H17" s="14">
        <v>1660</v>
      </c>
      <c r="I17" s="14">
        <v>956</v>
      </c>
      <c r="J17" s="12">
        <f t="shared" si="2"/>
        <v>16232</v>
      </c>
    </row>
    <row r="18" spans="1:10" ht="15.75">
      <c r="A18" s="15" t="s">
        <v>93</v>
      </c>
      <c r="B18" s="14">
        <v>144</v>
      </c>
      <c r="C18" s="14">
        <v>97</v>
      </c>
      <c r="D18" s="14">
        <v>200</v>
      </c>
      <c r="E18" s="14">
        <v>220</v>
      </c>
      <c r="F18" s="14">
        <v>164</v>
      </c>
      <c r="G18" s="14">
        <v>251</v>
      </c>
      <c r="H18" s="14">
        <v>120</v>
      </c>
      <c r="I18" s="14">
        <v>64</v>
      </c>
      <c r="J18" s="12">
        <f t="shared" si="2"/>
        <v>1260</v>
      </c>
    </row>
    <row r="19" spans="1:10" ht="15.75">
      <c r="A19" s="15" t="s">
        <v>94</v>
      </c>
      <c r="B19" s="14">
        <v>2875</v>
      </c>
      <c r="C19" s="14">
        <v>2017</v>
      </c>
      <c r="D19" s="14">
        <v>2794</v>
      </c>
      <c r="E19" s="14">
        <v>3369</v>
      </c>
      <c r="F19" s="14">
        <v>2170</v>
      </c>
      <c r="G19" s="14">
        <v>3437</v>
      </c>
      <c r="H19" s="14">
        <v>1621</v>
      </c>
      <c r="I19" s="14">
        <v>922</v>
      </c>
      <c r="J19" s="12">
        <f t="shared" si="2"/>
        <v>19205</v>
      </c>
    </row>
    <row r="20" spans="1:10" ht="15.75">
      <c r="A20" s="17" t="s">
        <v>28</v>
      </c>
      <c r="B20" s="18">
        <f>B21+B22+B23</f>
        <v>124594</v>
      </c>
      <c r="C20" s="18">
        <f aca="true" t="shared" si="6" ref="C20:I20">C21+C22+C23</f>
        <v>80890</v>
      </c>
      <c r="D20" s="18">
        <f t="shared" si="6"/>
        <v>99209</v>
      </c>
      <c r="E20" s="18">
        <f t="shared" si="6"/>
        <v>148309</v>
      </c>
      <c r="F20" s="18">
        <f t="shared" si="6"/>
        <v>101138</v>
      </c>
      <c r="G20" s="18">
        <f t="shared" si="6"/>
        <v>168408</v>
      </c>
      <c r="H20" s="18">
        <f t="shared" si="6"/>
        <v>106236</v>
      </c>
      <c r="I20" s="18">
        <f t="shared" si="6"/>
        <v>63707</v>
      </c>
      <c r="J20" s="12">
        <f aca="true" t="shared" si="7" ref="J20:J26">SUM(B20:I20)</f>
        <v>892491</v>
      </c>
    </row>
    <row r="21" spans="1:10" ht="18.75" customHeight="1">
      <c r="A21" s="13" t="s">
        <v>29</v>
      </c>
      <c r="B21" s="14">
        <v>58947</v>
      </c>
      <c r="C21" s="14">
        <v>40797</v>
      </c>
      <c r="D21" s="14">
        <v>49240</v>
      </c>
      <c r="E21" s="14">
        <v>75061</v>
      </c>
      <c r="F21" s="14">
        <v>52933</v>
      </c>
      <c r="G21" s="14">
        <v>85917</v>
      </c>
      <c r="H21" s="14">
        <v>52995</v>
      </c>
      <c r="I21" s="14">
        <v>32004</v>
      </c>
      <c r="J21" s="12">
        <f t="shared" si="7"/>
        <v>447894</v>
      </c>
    </row>
    <row r="22" spans="1:10" ht="18.75" customHeight="1">
      <c r="A22" s="13" t="s">
        <v>30</v>
      </c>
      <c r="B22" s="14">
        <v>56201</v>
      </c>
      <c r="C22" s="14">
        <v>33699</v>
      </c>
      <c r="D22" s="14">
        <v>42668</v>
      </c>
      <c r="E22" s="14">
        <v>61697</v>
      </c>
      <c r="F22" s="14">
        <v>41221</v>
      </c>
      <c r="G22" s="14">
        <v>70729</v>
      </c>
      <c r="H22" s="14">
        <v>46434</v>
      </c>
      <c r="I22" s="14">
        <v>27895</v>
      </c>
      <c r="J22" s="12">
        <f t="shared" si="7"/>
        <v>380544</v>
      </c>
    </row>
    <row r="23" spans="1:10" ht="18.75" customHeight="1">
      <c r="A23" s="13" t="s">
        <v>31</v>
      </c>
      <c r="B23" s="14">
        <v>9446</v>
      </c>
      <c r="C23" s="14">
        <v>6394</v>
      </c>
      <c r="D23" s="14">
        <v>7301</v>
      </c>
      <c r="E23" s="14">
        <v>11551</v>
      </c>
      <c r="F23" s="14">
        <v>6984</v>
      </c>
      <c r="G23" s="14">
        <v>11762</v>
      </c>
      <c r="H23" s="14">
        <v>6807</v>
      </c>
      <c r="I23" s="14">
        <v>3808</v>
      </c>
      <c r="J23" s="12">
        <f t="shared" si="7"/>
        <v>64053</v>
      </c>
    </row>
    <row r="24" spans="1:10" ht="18.75" customHeight="1">
      <c r="A24" s="17" t="s">
        <v>32</v>
      </c>
      <c r="B24" s="14">
        <f>B25+B26</f>
        <v>42834</v>
      </c>
      <c r="C24" s="14">
        <f aca="true" t="shared" si="8" ref="C24:I24">C25+C26</f>
        <v>35097</v>
      </c>
      <c r="D24" s="14">
        <f t="shared" si="8"/>
        <v>53273</v>
      </c>
      <c r="E24" s="14">
        <f t="shared" si="8"/>
        <v>74375</v>
      </c>
      <c r="F24" s="14">
        <f t="shared" si="8"/>
        <v>41693</v>
      </c>
      <c r="G24" s="14">
        <f t="shared" si="8"/>
        <v>59839</v>
      </c>
      <c r="H24" s="14">
        <f t="shared" si="8"/>
        <v>26319</v>
      </c>
      <c r="I24" s="14">
        <f t="shared" si="8"/>
        <v>13208</v>
      </c>
      <c r="J24" s="12">
        <f t="shared" si="7"/>
        <v>346638</v>
      </c>
    </row>
    <row r="25" spans="1:10" ht="18.75" customHeight="1">
      <c r="A25" s="13" t="s">
        <v>33</v>
      </c>
      <c r="B25" s="14">
        <v>27414</v>
      </c>
      <c r="C25" s="14">
        <v>22462</v>
      </c>
      <c r="D25" s="14">
        <v>34095</v>
      </c>
      <c r="E25" s="14">
        <v>47600</v>
      </c>
      <c r="F25" s="14">
        <v>26684</v>
      </c>
      <c r="G25" s="14">
        <v>38297</v>
      </c>
      <c r="H25" s="14">
        <v>16844</v>
      </c>
      <c r="I25" s="14">
        <v>8453</v>
      </c>
      <c r="J25" s="12">
        <f t="shared" si="7"/>
        <v>221849</v>
      </c>
    </row>
    <row r="26" spans="1:10" ht="18.75" customHeight="1">
      <c r="A26" s="13" t="s">
        <v>34</v>
      </c>
      <c r="B26" s="14">
        <v>15420</v>
      </c>
      <c r="C26" s="14">
        <v>12635</v>
      </c>
      <c r="D26" s="14">
        <v>19178</v>
      </c>
      <c r="E26" s="14">
        <v>26775</v>
      </c>
      <c r="F26" s="14">
        <v>15009</v>
      </c>
      <c r="G26" s="14">
        <v>21542</v>
      </c>
      <c r="H26" s="14">
        <v>9475</v>
      </c>
      <c r="I26" s="14">
        <v>4755</v>
      </c>
      <c r="J26" s="12">
        <f t="shared" si="7"/>
        <v>124789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0.9583345875381721</v>
      </c>
      <c r="C32" s="23">
        <f aca="true" t="shared" si="9" ref="C32:I32">(((+C$8+C$20)*C$29)+(C$24*C$30))/C$7</f>
        <v>0.9553471991389325</v>
      </c>
      <c r="D32" s="23">
        <f t="shared" si="9"/>
        <v>0.9708942998172013</v>
      </c>
      <c r="E32" s="23">
        <f t="shared" si="9"/>
        <v>0.9655595742769895</v>
      </c>
      <c r="F32" s="23">
        <f t="shared" si="9"/>
        <v>0.9641754589552457</v>
      </c>
      <c r="G32" s="23">
        <f t="shared" si="9"/>
        <v>0.966532107527736</v>
      </c>
      <c r="H32" s="23">
        <f t="shared" si="9"/>
        <v>0.9098385716281764</v>
      </c>
      <c r="I32" s="23">
        <f t="shared" si="9"/>
        <v>0.9824305444551733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1.4992186287447165</v>
      </c>
      <c r="C35" s="26">
        <f aca="true" t="shared" si="10" ref="C35:I35">C32*C34</f>
        <v>1.469515061715506</v>
      </c>
      <c r="D35" s="26">
        <f t="shared" si="10"/>
        <v>1.508769741915931</v>
      </c>
      <c r="E35" s="26">
        <f t="shared" si="10"/>
        <v>1.49970713076702</v>
      </c>
      <c r="F35" s="26">
        <f t="shared" si="10"/>
        <v>1.4574476237567495</v>
      </c>
      <c r="G35" s="26">
        <f t="shared" si="10"/>
        <v>1.5313734711669449</v>
      </c>
      <c r="H35" s="26">
        <f t="shared" si="10"/>
        <v>1.6519029106481171</v>
      </c>
      <c r="I35" s="26">
        <f t="shared" si="10"/>
        <v>1.8867578606261604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593054.91</v>
      </c>
      <c r="C41" s="29">
        <f aca="true" t="shared" si="13" ref="C41:I41">+C42+C43</f>
        <v>430068.28</v>
      </c>
      <c r="D41" s="29">
        <f t="shared" si="13"/>
        <v>663599.18</v>
      </c>
      <c r="E41" s="29">
        <f t="shared" si="13"/>
        <v>834886.96</v>
      </c>
      <c r="F41" s="29">
        <f t="shared" si="13"/>
        <v>499359.45</v>
      </c>
      <c r="G41" s="29">
        <f t="shared" si="13"/>
        <v>886571.83</v>
      </c>
      <c r="H41" s="29">
        <f t="shared" si="13"/>
        <v>496552.1</v>
      </c>
      <c r="I41" s="29">
        <f t="shared" si="13"/>
        <v>381021.32</v>
      </c>
      <c r="J41" s="29">
        <f t="shared" si="12"/>
        <v>4785114.03</v>
      </c>
      <c r="L41" s="43"/>
      <c r="M41" s="43"/>
    </row>
    <row r="42" spans="1:10" ht="15.75">
      <c r="A42" s="17" t="s">
        <v>72</v>
      </c>
      <c r="B42" s="30">
        <f>ROUND(+B7*B35,2)</f>
        <v>593054.91</v>
      </c>
      <c r="C42" s="30">
        <f aca="true" t="shared" si="14" ref="C42:I42">ROUND(+C7*C35,2)</f>
        <v>430068.28</v>
      </c>
      <c r="D42" s="30">
        <f t="shared" si="14"/>
        <v>663599.18</v>
      </c>
      <c r="E42" s="30">
        <f t="shared" si="14"/>
        <v>834886.96</v>
      </c>
      <c r="F42" s="30">
        <f t="shared" si="14"/>
        <v>499359.45</v>
      </c>
      <c r="G42" s="30">
        <f t="shared" si="14"/>
        <v>886571.83</v>
      </c>
      <c r="H42" s="30">
        <f t="shared" si="14"/>
        <v>496552.1</v>
      </c>
      <c r="I42" s="30">
        <f t="shared" si="14"/>
        <v>381021.32</v>
      </c>
      <c r="J42" s="30">
        <f>SUM(B42:I42)</f>
        <v>4785114.03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-77226</v>
      </c>
      <c r="C45" s="31">
        <f t="shared" si="16"/>
        <v>-72891</v>
      </c>
      <c r="D45" s="31">
        <f t="shared" si="16"/>
        <v>-78675</v>
      </c>
      <c r="E45" s="31">
        <f t="shared" si="16"/>
        <v>-92424</v>
      </c>
      <c r="F45" s="31">
        <f t="shared" si="16"/>
        <v>-79107</v>
      </c>
      <c r="G45" s="31">
        <f t="shared" si="16"/>
        <v>-101163</v>
      </c>
      <c r="H45" s="31">
        <f t="shared" si="16"/>
        <v>-44070</v>
      </c>
      <c r="I45" s="31">
        <f t="shared" si="16"/>
        <v>-50583</v>
      </c>
      <c r="J45" s="31">
        <f t="shared" si="16"/>
        <v>-596139</v>
      </c>
      <c r="L45" s="43"/>
    </row>
    <row r="46" spans="1:12" ht="15.75">
      <c r="A46" s="17" t="s">
        <v>42</v>
      </c>
      <c r="B46" s="32">
        <f>B47+B48</f>
        <v>-77226</v>
      </c>
      <c r="C46" s="32">
        <f aca="true" t="shared" si="17" ref="C46:I46">C47+C48</f>
        <v>-72891</v>
      </c>
      <c r="D46" s="32">
        <f t="shared" si="17"/>
        <v>-78675</v>
      </c>
      <c r="E46" s="32">
        <f t="shared" si="17"/>
        <v>-92424</v>
      </c>
      <c r="F46" s="32">
        <f t="shared" si="17"/>
        <v>-79107</v>
      </c>
      <c r="G46" s="32">
        <f t="shared" si="17"/>
        <v>-101163</v>
      </c>
      <c r="H46" s="32">
        <f t="shared" si="17"/>
        <v>-44070</v>
      </c>
      <c r="I46" s="32">
        <f t="shared" si="17"/>
        <v>-50583</v>
      </c>
      <c r="J46" s="31">
        <f t="shared" si="12"/>
        <v>-596139</v>
      </c>
      <c r="L46" s="43"/>
    </row>
    <row r="47" spans="1:12" ht="15.75">
      <c r="A47" s="13" t="s">
        <v>67</v>
      </c>
      <c r="B47" s="20">
        <f aca="true" t="shared" si="18" ref="B47:I47">ROUND(-B9*$D$3,2)</f>
        <v>-77226</v>
      </c>
      <c r="C47" s="20">
        <f t="shared" si="18"/>
        <v>-72891</v>
      </c>
      <c r="D47" s="20">
        <f t="shared" si="18"/>
        <v>-78675</v>
      </c>
      <c r="E47" s="20">
        <f t="shared" si="18"/>
        <v>-92424</v>
      </c>
      <c r="F47" s="20">
        <f t="shared" si="18"/>
        <v>-79107</v>
      </c>
      <c r="G47" s="20">
        <f t="shared" si="18"/>
        <v>-101163</v>
      </c>
      <c r="H47" s="20">
        <f t="shared" si="18"/>
        <v>-44070</v>
      </c>
      <c r="I47" s="20">
        <f t="shared" si="18"/>
        <v>-50583</v>
      </c>
      <c r="J47" s="57">
        <f t="shared" si="12"/>
        <v>-596139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515828.91000000003</v>
      </c>
      <c r="C57" s="35">
        <f t="shared" si="21"/>
        <v>357177.28</v>
      </c>
      <c r="D57" s="35">
        <f t="shared" si="21"/>
        <v>584924.18</v>
      </c>
      <c r="E57" s="35">
        <f t="shared" si="21"/>
        <v>742462.96</v>
      </c>
      <c r="F57" s="35">
        <f t="shared" si="21"/>
        <v>420252.45</v>
      </c>
      <c r="G57" s="35">
        <f t="shared" si="21"/>
        <v>785408.83</v>
      </c>
      <c r="H57" s="35">
        <f t="shared" si="21"/>
        <v>452482.1</v>
      </c>
      <c r="I57" s="35">
        <f t="shared" si="21"/>
        <v>330438.32</v>
      </c>
      <c r="J57" s="35">
        <f>SUM(B57:I57)</f>
        <v>4188975.0300000003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4188974.99</v>
      </c>
      <c r="L60" s="43"/>
    </row>
    <row r="61" spans="1:10" ht="17.25" customHeight="1">
      <c r="A61" s="17" t="s">
        <v>46</v>
      </c>
      <c r="B61" s="45">
        <v>84812.14</v>
      </c>
      <c r="C61" s="45">
        <v>74701.06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159513.2</v>
      </c>
    </row>
    <row r="62" spans="1:10" ht="17.25" customHeight="1">
      <c r="A62" s="17" t="s">
        <v>52</v>
      </c>
      <c r="B62" s="45">
        <v>213796.13</v>
      </c>
      <c r="C62" s="45">
        <v>175706.92</v>
      </c>
      <c r="D62" s="44">
        <v>0</v>
      </c>
      <c r="E62" s="45">
        <v>63902.82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453405.87000000005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94152.75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94152.75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85932.48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85932.48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13063.47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13063.47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33402.09</v>
      </c>
      <c r="E66" s="44">
        <v>0</v>
      </c>
      <c r="F66" s="45">
        <v>52406.89</v>
      </c>
      <c r="G66" s="44">
        <v>0</v>
      </c>
      <c r="H66" s="44">
        <v>0</v>
      </c>
      <c r="I66" s="44">
        <v>0</v>
      </c>
      <c r="J66" s="35">
        <f t="shared" si="22"/>
        <v>85808.98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97951.58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97951.58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52494.42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52494.42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14378.05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14378.05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150575.96</v>
      </c>
      <c r="G70" s="44">
        <v>0</v>
      </c>
      <c r="H70" s="44">
        <v>0</v>
      </c>
      <c r="I70" s="44">
        <v>0</v>
      </c>
      <c r="J70" s="35">
        <f t="shared" si="22"/>
        <v>150575.96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137037.59</v>
      </c>
      <c r="H71" s="45">
        <v>190828.13</v>
      </c>
      <c r="I71" s="44">
        <v>0</v>
      </c>
      <c r="J71" s="32">
        <f t="shared" si="22"/>
        <v>327865.72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186441.37</v>
      </c>
      <c r="H72" s="44">
        <v>0</v>
      </c>
      <c r="I72" s="44">
        <v>0</v>
      </c>
      <c r="J72" s="35">
        <f t="shared" si="22"/>
        <v>186441.37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51738.63</v>
      </c>
      <c r="J73" s="32">
        <f t="shared" si="22"/>
        <v>51738.63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110209.36</v>
      </c>
      <c r="J74" s="35">
        <f t="shared" si="22"/>
        <v>110209.36</v>
      </c>
    </row>
    <row r="75" spans="1:10" ht="17.25" customHeight="1">
      <c r="A75" s="41" t="s">
        <v>65</v>
      </c>
      <c r="B75" s="39">
        <v>217220.64</v>
      </c>
      <c r="C75" s="39">
        <v>106769.3</v>
      </c>
      <c r="D75" s="39">
        <v>358373.38</v>
      </c>
      <c r="E75" s="39">
        <v>513736.07</v>
      </c>
      <c r="F75" s="39">
        <v>217269.6</v>
      </c>
      <c r="G75" s="39">
        <v>461929.87</v>
      </c>
      <c r="H75" s="39">
        <v>261653.97</v>
      </c>
      <c r="I75" s="39">
        <v>168490.32</v>
      </c>
      <c r="J75" s="39">
        <f>SUM(B75:I75)</f>
        <v>2305443.1500000004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1.5897320104607588</v>
      </c>
      <c r="C79" s="55">
        <v>1.5554167661493568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1.4783269444980305</v>
      </c>
      <c r="C80" s="55">
        <v>1.4397082431997055</v>
      </c>
      <c r="D80" s="55"/>
      <c r="E80" s="55">
        <v>1.5322182083066875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1.4129140855252182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1.4851293034610207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1.8032239287721907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1.6829894672672472</v>
      </c>
      <c r="E84" s="55">
        <v>0</v>
      </c>
      <c r="F84" s="55">
        <v>1.5030883411148486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1.4776587894228235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1.474690742475162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1.461953744493392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1.4478058748042382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1.472455221388793</v>
      </c>
      <c r="H89" s="55">
        <v>1.6519028989267917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1.6125313435532687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1.8452010247510435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1.9100847365898161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2014-06-25T18:54:37Z</dcterms:modified>
  <cp:category/>
  <cp:version/>
  <cp:contentType/>
  <cp:contentStatus/>
</cp:coreProperties>
</file>