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<sst xmlns="http://schemas.openxmlformats.org/spreadsheetml/2006/main" count="98" uniqueCount="98">
  <si>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</si>
  <si>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</si>
  <si>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</si>
  <si>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</si>
  <si>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</si>
  <si>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</si>
  <si>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</si>
  <si>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</si>
  <si>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</si>
  <si>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</si>
  <si>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</si>
  <si>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</si>
  <si>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</si>
  <si>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</si>
  <si>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</si>
  <si>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</si>
  <si>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</si>
  <si>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</si>
  <si>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</si>
  <si>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</si>
  <si>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</si>
  <si>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</si>
  <si>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</si>
  <si>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</si>
  <si>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</si>
  <si>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</si>
  <si>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</si>
  <si>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</si>
  <si>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</si>
  <si>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</si>
  <si>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</si>
  <si>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</si>
  <si>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</si>
  <si>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</si>
  <si>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</si>
  <si>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</si>
  <si>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</si>
  <si>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</si>
  <si>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</si>
  <si>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</si>
  <si>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</si>
  <si>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</si>
  <si>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</si>
  <si>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</si>
  <si>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</si>
  <si>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</si>
  <si>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</si>
  <si>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</si>
  <si>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</si>
  <si>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</si>
  <si>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</si>
  <si>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</si>
  <si>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</si>
  <si>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</si>
  <si>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</si>
  <si>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</si>
  <si>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</si>
  <si>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</si>
  <si>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</si>
  <si>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</si>
  <si>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</si>
  <si>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</si>
  <si>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</si>
  <si>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</si>
  <si>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</si>
  <si>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</si>
  <si>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</si>
  <si>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</si>
  <si>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</si>
  <si>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</si>
  <si>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</si>
  <si>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</si>
  <si>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</si>
  <si>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</si>
  <si>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</si>
  <si>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</si>
  <si>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</si>
  <si>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</si>
  <si>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</si>
  <si>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</si>
  <si>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</si>
  <si>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</si>
  <si>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</si>
  <si>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</si>
  <si>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</si>
  <si>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</si>
  <si>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</si>
  <si>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</si>
  <si>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</si>
  <si>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</si>
  <si>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</si>
  <si>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</si>
  <si>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</si>
  <si>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</si>
  <si>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</si>
  <si>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</si>
  <si>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</si>
  <si>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15/06/14 - VENCIMENTO 23/06/14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</si>
</sst>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218353</v>
      </c>
      <c r="C7" s="10">
        <f aca="true" t="shared" si="0" ref="C7:I7">C8+C20+C24</f>
        <v>148426</v>
      </c>
      <c r="D7" s="10">
        <f t="shared" si="0"/>
        <v>248981</v>
      </c>
      <c r="E7" s="10">
        <f t="shared" si="0"/>
        <v>307752</v>
      </c>
      <c r="F7" s="10">
        <f t="shared" si="0"/>
        <v>168494</v>
      </c>
      <c r="G7" s="10">
        <f t="shared" si="0"/>
        <v>328915</v>
      </c>
      <c r="H7" s="10">
        <f t="shared" si="0"/>
        <v>202349</v>
      </c>
      <c r="I7" s="10">
        <f t="shared" si="0"/>
        <v>99302</v>
      </c>
      <c r="J7" s="10">
        <f>+J8+J20+J24</f>
        <v>1722572</v>
      </c>
      <c r="L7" s="42"/>
    </row>
    <row r="8" spans="1:10" ht="15.75">
      <c r="A8" s="11" t="s">
        <v>96</v>
      </c>
      <c r="B8" s="12">
        <f>+B9+B12+B16</f>
        <v>119885</v>
      </c>
      <c r="C8" s="12">
        <f aca="true" t="shared" si="1" ref="C8:I8">+C9+C12+C16</f>
        <v>85923</v>
      </c>
      <c r="D8" s="12">
        <f t="shared" si="1"/>
        <v>148902</v>
      </c>
      <c r="E8" s="12">
        <f t="shared" si="1"/>
        <v>172898</v>
      </c>
      <c r="F8" s="12">
        <f t="shared" si="1"/>
        <v>96280</v>
      </c>
      <c r="G8" s="12">
        <f t="shared" si="1"/>
        <v>184260</v>
      </c>
      <c r="H8" s="12">
        <f t="shared" si="1"/>
        <v>108372</v>
      </c>
      <c r="I8" s="12">
        <f t="shared" si="1"/>
        <v>59526</v>
      </c>
      <c r="J8" s="12">
        <f>SUM(B8:I8)</f>
        <v>976046</v>
      </c>
    </row>
    <row r="9" spans="1:10" ht="15.75">
      <c r="A9" s="13" t="s">
        <v>22</v>
      </c>
      <c r="B9" s="14">
        <v>21703</v>
      </c>
      <c r="C9" s="14">
        <v>18675</v>
      </c>
      <c r="D9" s="14">
        <v>24828</v>
      </c>
      <c r="E9" s="14">
        <v>27565</v>
      </c>
      <c r="F9" s="14">
        <v>20434</v>
      </c>
      <c r="G9" s="14">
        <v>28437</v>
      </c>
      <c r="H9" s="14">
        <v>14931</v>
      </c>
      <c r="I9" s="14">
        <v>11420</v>
      </c>
      <c r="J9" s="12">
        <f aca="true" t="shared" si="2" ref="J9:J19">SUM(B9:I9)</f>
        <v>167993</v>
      </c>
    </row>
    <row r="10" spans="1:10" ht="15.75">
      <c r="A10" s="15" t="s">
        <v>23</v>
      </c>
      <c r="B10" s="14">
        <f>+B9-B11</f>
        <v>21703</v>
      </c>
      <c r="C10" s="14">
        <f aca="true" t="shared" si="3" ref="C10:I10">+C9-C11</f>
        <v>18675</v>
      </c>
      <c r="D10" s="14">
        <f t="shared" si="3"/>
        <v>24828</v>
      </c>
      <c r="E10" s="14">
        <f t="shared" si="3"/>
        <v>27565</v>
      </c>
      <c r="F10" s="14">
        <f t="shared" si="3"/>
        <v>20434</v>
      </c>
      <c r="G10" s="14">
        <f t="shared" si="3"/>
        <v>28437</v>
      </c>
      <c r="H10" s="14">
        <f t="shared" si="3"/>
        <v>14931</v>
      </c>
      <c r="I10" s="14">
        <f t="shared" si="3"/>
        <v>11420</v>
      </c>
      <c r="J10" s="12">
        <f t="shared" si="2"/>
        <v>167993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94928</v>
      </c>
      <c r="C12" s="14">
        <f aca="true" t="shared" si="4" ref="C12:I12">C13+C14+C15</f>
        <v>65101</v>
      </c>
      <c r="D12" s="14">
        <f t="shared" si="4"/>
        <v>121003</v>
      </c>
      <c r="E12" s="14">
        <f t="shared" si="4"/>
        <v>140807</v>
      </c>
      <c r="F12" s="14">
        <f t="shared" si="4"/>
        <v>73468</v>
      </c>
      <c r="G12" s="14">
        <f t="shared" si="4"/>
        <v>151700</v>
      </c>
      <c r="H12" s="14">
        <f t="shared" si="4"/>
        <v>90831</v>
      </c>
      <c r="I12" s="14">
        <f t="shared" si="4"/>
        <v>47068</v>
      </c>
      <c r="J12" s="12">
        <f t="shared" si="2"/>
        <v>784906</v>
      </c>
    </row>
    <row r="13" spans="1:10" ht="15.75">
      <c r="A13" s="15" t="s">
        <v>25</v>
      </c>
      <c r="B13" s="14">
        <v>41382</v>
      </c>
      <c r="C13" s="14">
        <v>30182</v>
      </c>
      <c r="D13" s="14">
        <v>54286</v>
      </c>
      <c r="E13" s="14">
        <v>63615</v>
      </c>
      <c r="F13" s="14">
        <v>33895</v>
      </c>
      <c r="G13" s="14">
        <v>68723</v>
      </c>
      <c r="H13" s="14">
        <v>39837</v>
      </c>
      <c r="I13" s="14">
        <v>19825</v>
      </c>
      <c r="J13" s="12">
        <f t="shared" si="2"/>
        <v>351745</v>
      </c>
    </row>
    <row r="14" spans="1:10" ht="15.75">
      <c r="A14" s="15" t="s">
        <v>26</v>
      </c>
      <c r="B14" s="14">
        <v>45090</v>
      </c>
      <c r="C14" s="14">
        <v>28642</v>
      </c>
      <c r="D14" s="14">
        <v>56346</v>
      </c>
      <c r="E14" s="14">
        <v>64321</v>
      </c>
      <c r="F14" s="14">
        <v>33005</v>
      </c>
      <c r="G14" s="14">
        <v>70593</v>
      </c>
      <c r="H14" s="14">
        <v>44138</v>
      </c>
      <c r="I14" s="14">
        <v>24061</v>
      </c>
      <c r="J14" s="12">
        <f t="shared" si="2"/>
        <v>366196</v>
      </c>
    </row>
    <row r="15" spans="1:10" ht="15.75">
      <c r="A15" s="15" t="s">
        <v>27</v>
      </c>
      <c r="B15" s="14">
        <v>8456</v>
      </c>
      <c r="C15" s="14">
        <v>6277</v>
      </c>
      <c r="D15" s="14">
        <v>10371</v>
      </c>
      <c r="E15" s="14">
        <v>12871</v>
      </c>
      <c r="F15" s="14">
        <v>6568</v>
      </c>
      <c r="G15" s="14">
        <v>12384</v>
      </c>
      <c r="H15" s="14">
        <v>6856</v>
      </c>
      <c r="I15" s="14">
        <v>3182</v>
      </c>
      <c r="J15" s="12">
        <f t="shared" si="2"/>
        <v>66965</v>
      </c>
    </row>
    <row r="16" spans="1:10" ht="15.75">
      <c r="A16" s="16" t="s">
        <v>95</v>
      </c>
      <c r="B16" s="14">
        <f>B17+B18+B19</f>
        <v>3254</v>
      </c>
      <c r="C16" s="14">
        <f aca="true" t="shared" si="5" ref="C16:I16">C17+C18+C19</f>
        <v>2147</v>
      </c>
      <c r="D16" s="14">
        <f t="shared" si="5"/>
        <v>3071</v>
      </c>
      <c r="E16" s="14">
        <f t="shared" si="5"/>
        <v>4526</v>
      </c>
      <c r="F16" s="14">
        <f t="shared" si="5"/>
        <v>2378</v>
      </c>
      <c r="G16" s="14">
        <f t="shared" si="5"/>
        <v>4123</v>
      </c>
      <c r="H16" s="14">
        <f t="shared" si="5"/>
        <v>2610</v>
      </c>
      <c r="I16" s="14">
        <f t="shared" si="5"/>
        <v>1038</v>
      </c>
      <c r="J16" s="12">
        <f t="shared" si="2"/>
        <v>23147</v>
      </c>
    </row>
    <row r="17" spans="1:10" ht="15.75">
      <c r="A17" s="15" t="s">
        <v>92</v>
      </c>
      <c r="B17" s="14">
        <v>1403</v>
      </c>
      <c r="C17" s="14">
        <v>959</v>
      </c>
      <c r="D17" s="14">
        <v>1323</v>
      </c>
      <c r="E17" s="14">
        <v>2081</v>
      </c>
      <c r="F17" s="14">
        <v>1108</v>
      </c>
      <c r="G17" s="14">
        <v>1894</v>
      </c>
      <c r="H17" s="14">
        <v>1254</v>
      </c>
      <c r="I17" s="14">
        <v>513</v>
      </c>
      <c r="J17" s="12">
        <f t="shared" si="2"/>
        <v>10535</v>
      </c>
    </row>
    <row r="18" spans="1:10" ht="15.75">
      <c r="A18" s="15" t="s">
        <v>93</v>
      </c>
      <c r="B18" s="14">
        <v>87</v>
      </c>
      <c r="C18" s="14">
        <v>72</v>
      </c>
      <c r="D18" s="14">
        <v>119</v>
      </c>
      <c r="E18" s="14">
        <v>110</v>
      </c>
      <c r="F18" s="14">
        <v>71</v>
      </c>
      <c r="G18" s="14">
        <v>144</v>
      </c>
      <c r="H18" s="14">
        <v>110</v>
      </c>
      <c r="I18" s="14">
        <v>61</v>
      </c>
      <c r="J18" s="12">
        <f t="shared" si="2"/>
        <v>774</v>
      </c>
    </row>
    <row r="19" spans="1:10" ht="15.75">
      <c r="A19" s="15" t="s">
        <v>94</v>
      </c>
      <c r="B19" s="14">
        <v>1764</v>
      </c>
      <c r="C19" s="14">
        <v>1116</v>
      </c>
      <c r="D19" s="14">
        <v>1629</v>
      </c>
      <c r="E19" s="14">
        <v>2335</v>
      </c>
      <c r="F19" s="14">
        <v>1199</v>
      </c>
      <c r="G19" s="14">
        <v>2085</v>
      </c>
      <c r="H19" s="14">
        <v>1246</v>
      </c>
      <c r="I19" s="14">
        <v>464</v>
      </c>
      <c r="J19" s="12">
        <f t="shared" si="2"/>
        <v>11838</v>
      </c>
    </row>
    <row r="20" spans="1:10" ht="15.75">
      <c r="A20" s="17" t="s">
        <v>28</v>
      </c>
      <c r="B20" s="18">
        <f>B21+B22+B23</f>
        <v>69358</v>
      </c>
      <c r="C20" s="18">
        <f aca="true" t="shared" si="6" ref="C20:I20">C21+C22+C23</f>
        <v>40884</v>
      </c>
      <c r="D20" s="18">
        <f t="shared" si="6"/>
        <v>63302</v>
      </c>
      <c r="E20" s="18">
        <f t="shared" si="6"/>
        <v>86001</v>
      </c>
      <c r="F20" s="18">
        <f t="shared" si="6"/>
        <v>46928</v>
      </c>
      <c r="G20" s="18">
        <f t="shared" si="6"/>
        <v>103178</v>
      </c>
      <c r="H20" s="18">
        <f t="shared" si="6"/>
        <v>73798</v>
      </c>
      <c r="I20" s="18">
        <f t="shared" si="6"/>
        <v>31795</v>
      </c>
      <c r="J20" s="12">
        <f aca="true" t="shared" si="7" ref="J20:J26">SUM(B20:I20)</f>
        <v>515244</v>
      </c>
    </row>
    <row r="21" spans="1:10" ht="18.75" customHeight="1">
      <c r="A21" s="13" t="s">
        <v>29</v>
      </c>
      <c r="B21" s="14">
        <v>36090</v>
      </c>
      <c r="C21" s="14">
        <v>23795</v>
      </c>
      <c r="D21" s="14">
        <v>33601</v>
      </c>
      <c r="E21" s="14">
        <v>46727</v>
      </c>
      <c r="F21" s="14">
        <v>26876</v>
      </c>
      <c r="G21" s="14">
        <v>56065</v>
      </c>
      <c r="H21" s="14">
        <v>37883</v>
      </c>
      <c r="I21" s="14">
        <v>16784</v>
      </c>
      <c r="J21" s="12">
        <f t="shared" si="7"/>
        <v>277821</v>
      </c>
    </row>
    <row r="22" spans="1:10" ht="18.75" customHeight="1">
      <c r="A22" s="13" t="s">
        <v>30</v>
      </c>
      <c r="B22" s="14">
        <v>28408</v>
      </c>
      <c r="C22" s="14">
        <v>14066</v>
      </c>
      <c r="D22" s="14">
        <v>25164</v>
      </c>
      <c r="E22" s="14">
        <v>32500</v>
      </c>
      <c r="F22" s="14">
        <v>16879</v>
      </c>
      <c r="G22" s="14">
        <v>40468</v>
      </c>
      <c r="H22" s="14">
        <v>31553</v>
      </c>
      <c r="I22" s="14">
        <v>13307</v>
      </c>
      <c r="J22" s="12">
        <f t="shared" si="7"/>
        <v>202345</v>
      </c>
    </row>
    <row r="23" spans="1:10" ht="18.75" customHeight="1">
      <c r="A23" s="13" t="s">
        <v>31</v>
      </c>
      <c r="B23" s="14">
        <v>4860</v>
      </c>
      <c r="C23" s="14">
        <v>3023</v>
      </c>
      <c r="D23" s="14">
        <v>4537</v>
      </c>
      <c r="E23" s="14">
        <v>6774</v>
      </c>
      <c r="F23" s="14">
        <v>3173</v>
      </c>
      <c r="G23" s="14">
        <v>6645</v>
      </c>
      <c r="H23" s="14">
        <v>4362</v>
      </c>
      <c r="I23" s="14">
        <v>1704</v>
      </c>
      <c r="J23" s="12">
        <f t="shared" si="7"/>
        <v>35078</v>
      </c>
    </row>
    <row r="24" spans="1:10" ht="18.75" customHeight="1">
      <c r="A24" s="17" t="s">
        <v>32</v>
      </c>
      <c r="B24" s="14">
        <f>B25+B26</f>
        <v>29110</v>
      </c>
      <c r="C24" s="14">
        <f aca="true" t="shared" si="8" ref="C24:I24">C25+C26</f>
        <v>21619</v>
      </c>
      <c r="D24" s="14">
        <f t="shared" si="8"/>
        <v>36777</v>
      </c>
      <c r="E24" s="14">
        <f t="shared" si="8"/>
        <v>48853</v>
      </c>
      <c r="F24" s="14">
        <f t="shared" si="8"/>
        <v>25286</v>
      </c>
      <c r="G24" s="14">
        <f t="shared" si="8"/>
        <v>41477</v>
      </c>
      <c r="H24" s="14">
        <f t="shared" si="8"/>
        <v>20179</v>
      </c>
      <c r="I24" s="14">
        <f t="shared" si="8"/>
        <v>7981</v>
      </c>
      <c r="J24" s="12">
        <f t="shared" si="7"/>
        <v>231282</v>
      </c>
    </row>
    <row r="25" spans="1:10" ht="18.75" customHeight="1">
      <c r="A25" s="13" t="s">
        <v>33</v>
      </c>
      <c r="B25" s="14">
        <v>18630</v>
      </c>
      <c r="C25" s="14">
        <v>13836</v>
      </c>
      <c r="D25" s="14">
        <v>23537</v>
      </c>
      <c r="E25" s="14">
        <v>31266</v>
      </c>
      <c r="F25" s="14">
        <v>16183</v>
      </c>
      <c r="G25" s="14">
        <v>26545</v>
      </c>
      <c r="H25" s="14">
        <v>12915</v>
      </c>
      <c r="I25" s="14">
        <v>5108</v>
      </c>
      <c r="J25" s="12">
        <f t="shared" si="7"/>
        <v>148020</v>
      </c>
    </row>
    <row r="26" spans="1:10" ht="18.75" customHeight="1">
      <c r="A26" s="13" t="s">
        <v>34</v>
      </c>
      <c r="B26" s="14">
        <v>10480</v>
      </c>
      <c r="C26" s="14">
        <v>7783</v>
      </c>
      <c r="D26" s="14">
        <v>13240</v>
      </c>
      <c r="E26" s="14">
        <v>17587</v>
      </c>
      <c r="F26" s="14">
        <v>9103</v>
      </c>
      <c r="G26" s="14">
        <v>14932</v>
      </c>
      <c r="H26" s="14">
        <v>7264</v>
      </c>
      <c r="I26" s="14">
        <v>2873</v>
      </c>
      <c r="J26" s="12">
        <f t="shared" si="7"/>
        <v>83262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0.9788</v>
      </c>
      <c r="C29" s="22">
        <v>0.9857</v>
      </c>
      <c r="D29" s="22">
        <v>1</v>
      </c>
      <c r="E29" s="22">
        <v>0.9992</v>
      </c>
      <c r="F29" s="22">
        <v>1</v>
      </c>
      <c r="G29" s="22">
        <v>1</v>
      </c>
      <c r="H29" s="22">
        <v>0.9391</v>
      </c>
      <c r="I29" s="22">
        <v>0.9923</v>
      </c>
      <c r="J29" s="21"/>
    </row>
    <row r="30" spans="1:10" ht="18.75" customHeight="1">
      <c r="A30" s="17" t="s">
        <v>36</v>
      </c>
      <c r="B30" s="23">
        <v>0.7898</v>
      </c>
      <c r="C30" s="23">
        <v>0.7326</v>
      </c>
      <c r="D30" s="23">
        <v>0.7597</v>
      </c>
      <c r="E30" s="23">
        <v>0.7474</v>
      </c>
      <c r="F30" s="23">
        <v>0.7056</v>
      </c>
      <c r="G30" s="23">
        <v>0.6762</v>
      </c>
      <c r="H30" s="23">
        <v>0.6049</v>
      </c>
      <c r="I30" s="24">
        <v>0.8414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0.9536032314646468</v>
      </c>
      <c r="C32" s="23">
        <f aca="true" t="shared" si="9" ref="C32:I32">(((+C$8+C$20)*C$29)+(C$24*C$30))/C$7</f>
        <v>0.9488347007936614</v>
      </c>
      <c r="D32" s="23">
        <f t="shared" si="9"/>
        <v>0.9645052710849422</v>
      </c>
      <c r="E32" s="23">
        <f t="shared" si="9"/>
        <v>0.9592289018430424</v>
      </c>
      <c r="F32" s="23">
        <f t="shared" si="9"/>
        <v>0.9558192078056192</v>
      </c>
      <c r="G32" s="23">
        <f t="shared" si="9"/>
        <v>0.9591680142286001</v>
      </c>
      <c r="H32" s="23">
        <f t="shared" si="9"/>
        <v>0.9057723245481817</v>
      </c>
      <c r="I32" s="23">
        <f t="shared" si="9"/>
        <v>0.9801720176834303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1.4918168953032933</v>
      </c>
      <c r="C35" s="26">
        <f aca="true" t="shared" si="10" ref="C35:I35">C32*C34</f>
        <v>1.45949753676081</v>
      </c>
      <c r="D35" s="26">
        <f t="shared" si="10"/>
        <v>1.4988411912660002</v>
      </c>
      <c r="E35" s="26">
        <f t="shared" si="10"/>
        <v>1.4898743303426134</v>
      </c>
      <c r="F35" s="26">
        <f t="shared" si="10"/>
        <v>1.444816314518974</v>
      </c>
      <c r="G35" s="26">
        <f t="shared" si="10"/>
        <v>1.519705801743794</v>
      </c>
      <c r="H35" s="26">
        <f t="shared" si="10"/>
        <v>1.6445202324496788</v>
      </c>
      <c r="I35" s="26">
        <f t="shared" si="10"/>
        <v>1.882420359961028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325742.69</v>
      </c>
      <c r="C41" s="29">
        <f aca="true" t="shared" si="13" ref="C41:I41">+C42+C43</f>
        <v>216627.38</v>
      </c>
      <c r="D41" s="29">
        <f t="shared" si="13"/>
        <v>373182.98</v>
      </c>
      <c r="E41" s="29">
        <f t="shared" si="13"/>
        <v>458511.8</v>
      </c>
      <c r="F41" s="29">
        <f t="shared" si="13"/>
        <v>243442.88</v>
      </c>
      <c r="G41" s="29">
        <f t="shared" si="13"/>
        <v>499854.03</v>
      </c>
      <c r="H41" s="29">
        <f t="shared" si="13"/>
        <v>332767.02</v>
      </c>
      <c r="I41" s="29">
        <f t="shared" si="13"/>
        <v>186928.11</v>
      </c>
      <c r="J41" s="29">
        <f t="shared" si="12"/>
        <v>2637056.8899999997</v>
      </c>
      <c r="L41" s="43"/>
      <c r="M41" s="43"/>
    </row>
    <row r="42" spans="1:10" ht="15.75">
      <c r="A42" s="17" t="s">
        <v>72</v>
      </c>
      <c r="B42" s="30">
        <f>ROUND(+B7*B35,2)</f>
        <v>325742.69</v>
      </c>
      <c r="C42" s="30">
        <f aca="true" t="shared" si="14" ref="C42:I42">ROUND(+C7*C35,2)</f>
        <v>216627.38</v>
      </c>
      <c r="D42" s="30">
        <f t="shared" si="14"/>
        <v>373182.98</v>
      </c>
      <c r="E42" s="30">
        <f t="shared" si="14"/>
        <v>458511.8</v>
      </c>
      <c r="F42" s="30">
        <f t="shared" si="14"/>
        <v>243442.88</v>
      </c>
      <c r="G42" s="30">
        <f t="shared" si="14"/>
        <v>499854.03</v>
      </c>
      <c r="H42" s="30">
        <f t="shared" si="14"/>
        <v>332767.02</v>
      </c>
      <c r="I42" s="30">
        <f t="shared" si="14"/>
        <v>186928.11</v>
      </c>
      <c r="J42" s="30">
        <f>SUM(B42:I42)</f>
        <v>2637056.8899999997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-65109</v>
      </c>
      <c r="C45" s="31">
        <f t="shared" si="16"/>
        <v>-56025</v>
      </c>
      <c r="D45" s="31">
        <f t="shared" si="16"/>
        <v>-74484</v>
      </c>
      <c r="E45" s="31">
        <f t="shared" si="16"/>
        <v>-82695</v>
      </c>
      <c r="F45" s="31">
        <f t="shared" si="16"/>
        <v>-61302</v>
      </c>
      <c r="G45" s="31">
        <f t="shared" si="16"/>
        <v>-85311</v>
      </c>
      <c r="H45" s="31">
        <f t="shared" si="16"/>
        <v>-44793</v>
      </c>
      <c r="I45" s="31">
        <f t="shared" si="16"/>
        <v>-34260</v>
      </c>
      <c r="J45" s="31">
        <f t="shared" si="16"/>
        <v>-503979</v>
      </c>
      <c r="L45" s="43"/>
    </row>
    <row r="46" spans="1:12" ht="15.75">
      <c r="A46" s="17" t="s">
        <v>42</v>
      </c>
      <c r="B46" s="32">
        <f>B47+B48</f>
        <v>-65109</v>
      </c>
      <c r="C46" s="32">
        <f aca="true" t="shared" si="17" ref="C46:I46">C47+C48</f>
        <v>-56025</v>
      </c>
      <c r="D46" s="32">
        <f t="shared" si="17"/>
        <v>-74484</v>
      </c>
      <c r="E46" s="32">
        <f t="shared" si="17"/>
        <v>-82695</v>
      </c>
      <c r="F46" s="32">
        <f t="shared" si="17"/>
        <v>-61302</v>
      </c>
      <c r="G46" s="32">
        <f t="shared" si="17"/>
        <v>-85311</v>
      </c>
      <c r="H46" s="32">
        <f t="shared" si="17"/>
        <v>-44793</v>
      </c>
      <c r="I46" s="32">
        <f t="shared" si="17"/>
        <v>-34260</v>
      </c>
      <c r="J46" s="31">
        <f t="shared" si="12"/>
        <v>-503979</v>
      </c>
      <c r="L46" s="43"/>
    </row>
    <row r="47" spans="1:12" ht="15.75">
      <c r="A47" s="13" t="s">
        <v>67</v>
      </c>
      <c r="B47" s="20">
        <f aca="true" t="shared" si="18" ref="B47:I47">ROUND(-B9*$D$3,2)</f>
        <v>-65109</v>
      </c>
      <c r="C47" s="20">
        <f t="shared" si="18"/>
        <v>-56025</v>
      </c>
      <c r="D47" s="20">
        <f t="shared" si="18"/>
        <v>-74484</v>
      </c>
      <c r="E47" s="20">
        <f t="shared" si="18"/>
        <v>-82695</v>
      </c>
      <c r="F47" s="20">
        <f t="shared" si="18"/>
        <v>-61302</v>
      </c>
      <c r="G47" s="20">
        <f t="shared" si="18"/>
        <v>-85311</v>
      </c>
      <c r="H47" s="20">
        <f t="shared" si="18"/>
        <v>-44793</v>
      </c>
      <c r="I47" s="20">
        <f t="shared" si="18"/>
        <v>-34260</v>
      </c>
      <c r="J47" s="57">
        <f t="shared" si="12"/>
        <v>-503979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0</v>
      </c>
      <c r="C49" s="32">
        <f t="shared" si="20"/>
        <v>0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0</v>
      </c>
      <c r="L49" s="50"/>
    </row>
    <row r="50" spans="1:12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  <c r="L50" s="67"/>
    </row>
    <row r="51" spans="1:12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  <c r="L51" s="67"/>
    </row>
    <row r="52" spans="1:12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  <c r="L52" s="67"/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260633.69</v>
      </c>
      <c r="C57" s="35">
        <f t="shared" si="21"/>
        <v>160602.38</v>
      </c>
      <c r="D57" s="35">
        <f t="shared" si="21"/>
        <v>298698.98</v>
      </c>
      <c r="E57" s="35">
        <f t="shared" si="21"/>
        <v>375816.8</v>
      </c>
      <c r="F57" s="35">
        <f t="shared" si="21"/>
        <v>182140.88</v>
      </c>
      <c r="G57" s="35">
        <f t="shared" si="21"/>
        <v>414543.03</v>
      </c>
      <c r="H57" s="35">
        <f t="shared" si="21"/>
        <v>287974.02</v>
      </c>
      <c r="I57" s="35">
        <f t="shared" si="21"/>
        <v>152668.11</v>
      </c>
      <c r="J57" s="35">
        <f>SUM(B57:I57)</f>
        <v>2133077.89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2133077.91</v>
      </c>
      <c r="L60" s="43"/>
    </row>
    <row r="61" spans="1:10" ht="17.25" customHeight="1">
      <c r="A61" s="17" t="s">
        <v>46</v>
      </c>
      <c r="B61" s="45">
        <v>50855.15</v>
      </c>
      <c r="C61" s="45">
        <v>41194.39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92049.54000000001</v>
      </c>
    </row>
    <row r="62" spans="1:10" ht="17.25" customHeight="1">
      <c r="A62" s="17" t="s">
        <v>52</v>
      </c>
      <c r="B62" s="45">
        <v>209778.54</v>
      </c>
      <c r="C62" s="45">
        <v>119407.99</v>
      </c>
      <c r="D62" s="44">
        <v>0</v>
      </c>
      <c r="E62" s="45">
        <v>168138.25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497324.78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111703.4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111703.4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121744.61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121744.61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43931.67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43931.67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21319.3</v>
      </c>
      <c r="E66" s="44">
        <v>0</v>
      </c>
      <c r="F66" s="45">
        <v>26008.06</v>
      </c>
      <c r="G66" s="44">
        <v>0</v>
      </c>
      <c r="H66" s="44">
        <v>0</v>
      </c>
      <c r="I66" s="44">
        <v>0</v>
      </c>
      <c r="J66" s="35">
        <f t="shared" si="22"/>
        <v>47327.36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115327.68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115327.68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78555.55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78555.55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13795.33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13795.33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156132.82</v>
      </c>
      <c r="G70" s="44">
        <v>0</v>
      </c>
      <c r="H70" s="44">
        <v>0</v>
      </c>
      <c r="I70" s="44">
        <v>0</v>
      </c>
      <c r="J70" s="35">
        <f t="shared" si="22"/>
        <v>156132.82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239322.38</v>
      </c>
      <c r="H71" s="45">
        <v>287974.03</v>
      </c>
      <c r="I71" s="44">
        <v>0</v>
      </c>
      <c r="J71" s="32">
        <f t="shared" si="22"/>
        <v>527296.41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175220.65</v>
      </c>
      <c r="H72" s="44">
        <v>0</v>
      </c>
      <c r="I72" s="44">
        <v>0</v>
      </c>
      <c r="J72" s="35">
        <f t="shared" si="22"/>
        <v>175220.65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50416.76</v>
      </c>
      <c r="J73" s="32">
        <f t="shared" si="22"/>
        <v>50416.76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102251.35</v>
      </c>
      <c r="J74" s="35">
        <f t="shared" si="22"/>
        <v>102251.35</v>
      </c>
    </row>
    <row r="75" spans="1:10" ht="17.25" customHeight="1">
      <c r="A75" s="41" t="s">
        <v>65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f>SUM(B75:I75)</f>
        <v>0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1.5821860613184446</v>
      </c>
      <c r="C79" s="55">
        <v>1.5470846002026992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1.4710283522141543</v>
      </c>
      <c r="C80" s="55">
        <v>1.429893898965132</v>
      </c>
      <c r="D80" s="55"/>
      <c r="E80" s="55">
        <v>1.5206517584814037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1.4040019990004997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1.4726778967562595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1.823646070910222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1.6538004151006902</v>
      </c>
      <c r="E84" s="55">
        <v>0</v>
      </c>
      <c r="F84" s="55">
        <v>1.504357489166345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1.469346923828125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1.4641774271054548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1.452368237954427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1.4352581153960065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1.461250735417717</v>
      </c>
      <c r="H89" s="55">
        <v>1.6445202595515669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1.600024901297033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1.8409591106643408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1.9038371080804533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2014-06-18T19:40:39Z</dcterms:modified>
  <cp:category/>
  <cp:version/>
  <cp:contentType/>
  <cp:contentStatus/>
</cp:coreProperties>
</file>